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en_skoroszyt"/>
  <mc:AlternateContent xmlns:mc="http://schemas.openxmlformats.org/markup-compatibility/2006">
    <mc:Choice Requires="x15">
      <x15ac:absPath xmlns:x15ac="http://schemas.microsoft.com/office/spreadsheetml/2010/11/ac" url="\\admin\ZamPubliczne\Zamowienia\2018 zamówienia\Postępowania OSE\ZZ.2131. .... 2018.TKI podwyk\01_ZO\na www\"/>
    </mc:Choice>
  </mc:AlternateContent>
  <xr:revisionPtr revIDLastSave="0" documentId="8_{E4AFD7EE-30FA-4BCD-80E1-0AB630963AF3}" xr6:coauthVersionLast="32" xr6:coauthVersionMax="32" xr10:uidLastSave="{00000000-0000-0000-0000-000000000000}"/>
  <bookViews>
    <workbookView xWindow="0" yWindow="0" windowWidth="20490" windowHeight="7245" activeTab="4" xr2:uid="{00000000-000D-0000-FFFF-FFFF00000000}"/>
  </bookViews>
  <sheets>
    <sheet name="Cześć 1 - lubuskie" sheetId="2" r:id="rId1"/>
    <sheet name="Część 2 - łódzkie" sheetId="15" r:id="rId2"/>
    <sheet name="Część 3 - podlaskie" sheetId="16" r:id="rId3"/>
    <sheet name="Część 4 - świętokrzyskie" sheetId="17" r:id="rId4"/>
    <sheet name="Część 5 - warmińsko-mazurskie" sheetId="18" r:id="rId5"/>
    <sheet name="Część 6 - wielkopolskie" sheetId="19" r:id="rId6"/>
    <sheet name="Arkusz1" sheetId="3" state="hidden" r:id="rId7"/>
  </sheets>
  <definedNames>
    <definedName name="OLE_LINK15" localSheetId="0">'Cześć 1 - lubuskie'!$D$17</definedName>
  </definedNames>
  <calcPr calcId="162913"/>
</workbook>
</file>

<file path=xl/calcChain.xml><?xml version="1.0" encoding="utf-8"?>
<calcChain xmlns="http://schemas.openxmlformats.org/spreadsheetml/2006/main">
  <c r="H45" i="19" l="1"/>
  <c r="F40" i="19" s="1"/>
  <c r="H40" i="19" s="1"/>
  <c r="H45" i="18"/>
  <c r="F41" i="18" s="1"/>
  <c r="H41" i="18" s="1"/>
  <c r="H45" i="17"/>
  <c r="F40" i="17" s="1"/>
  <c r="H40" i="17" s="1"/>
  <c r="H45" i="16"/>
  <c r="F41" i="16" s="1"/>
  <c r="H41" i="16" s="1"/>
  <c r="H45" i="15"/>
  <c r="F37" i="15" s="1"/>
  <c r="H37" i="15" s="1"/>
  <c r="F35" i="15"/>
  <c r="H35" i="15" s="1"/>
  <c r="I35" i="15" s="1"/>
  <c r="F26" i="15" l="1"/>
  <c r="H26" i="15" s="1"/>
  <c r="F36" i="15"/>
  <c r="H36" i="15" s="1"/>
  <c r="I36" i="15" s="1"/>
  <c r="F27" i="16"/>
  <c r="F29" i="16" s="1"/>
  <c r="H29" i="16" s="1"/>
  <c r="F26" i="19"/>
  <c r="H26" i="19" s="1"/>
  <c r="F27" i="15"/>
  <c r="F29" i="15" s="1"/>
  <c r="H29" i="15" s="1"/>
  <c r="F40" i="15"/>
  <c r="H40" i="15" s="1"/>
  <c r="F35" i="16"/>
  <c r="H35" i="16" s="1"/>
  <c r="I35" i="16" s="1"/>
  <c r="J35" i="16" s="1"/>
  <c r="F26" i="18"/>
  <c r="H26" i="18" s="1"/>
  <c r="F35" i="19"/>
  <c r="H35" i="19" s="1"/>
  <c r="I35" i="19" s="1"/>
  <c r="J35" i="19" s="1"/>
  <c r="F28" i="15"/>
  <c r="H28" i="15" s="1"/>
  <c r="I28" i="15" s="1"/>
  <c r="F41" i="15"/>
  <c r="H41" i="15" s="1"/>
  <c r="I41" i="15" s="1"/>
  <c r="J41" i="15" s="1"/>
  <c r="F37" i="16"/>
  <c r="H37" i="16" s="1"/>
  <c r="I37" i="16" s="1"/>
  <c r="J37" i="16" s="1"/>
  <c r="F36" i="18"/>
  <c r="H36" i="18" s="1"/>
  <c r="F36" i="19"/>
  <c r="H36" i="19" s="1"/>
  <c r="F41" i="19"/>
  <c r="H41" i="19" s="1"/>
  <c r="H42" i="19"/>
  <c r="I26" i="15"/>
  <c r="F27" i="19"/>
  <c r="H27" i="19" s="1"/>
  <c r="I27" i="19" s="1"/>
  <c r="F37" i="19"/>
  <c r="H37" i="19" s="1"/>
  <c r="I37" i="19" s="1"/>
  <c r="J37" i="19" s="1"/>
  <c r="F28" i="19"/>
  <c r="H28" i="19" s="1"/>
  <c r="I28" i="19" s="1"/>
  <c r="J28" i="19" s="1"/>
  <c r="I40" i="19"/>
  <c r="I41" i="19"/>
  <c r="J41" i="19" s="1"/>
  <c r="I26" i="19"/>
  <c r="I36" i="19"/>
  <c r="J36" i="19" s="1"/>
  <c r="F27" i="18"/>
  <c r="H27" i="18" s="1"/>
  <c r="I27" i="18" s="1"/>
  <c r="J27" i="18" s="1"/>
  <c r="F37" i="18"/>
  <c r="H37" i="18" s="1"/>
  <c r="F28" i="18"/>
  <c r="H28" i="18" s="1"/>
  <c r="F40" i="18"/>
  <c r="H40" i="18" s="1"/>
  <c r="F35" i="18"/>
  <c r="H35" i="18" s="1"/>
  <c r="I35" i="18" s="1"/>
  <c r="J35" i="18" s="1"/>
  <c r="I36" i="18"/>
  <c r="J36" i="18" s="1"/>
  <c r="I37" i="18"/>
  <c r="J37" i="18" s="1"/>
  <c r="I41" i="18"/>
  <c r="J41" i="18" s="1"/>
  <c r="I28" i="18"/>
  <c r="J28" i="18" s="1"/>
  <c r="I40" i="17"/>
  <c r="F41" i="17"/>
  <c r="H41" i="17" s="1"/>
  <c r="H42" i="17" s="1"/>
  <c r="F26" i="17"/>
  <c r="H26" i="17" s="1"/>
  <c r="F27" i="17"/>
  <c r="F28" i="17"/>
  <c r="H28" i="17" s="1"/>
  <c r="F35" i="17"/>
  <c r="H35" i="17" s="1"/>
  <c r="F36" i="17"/>
  <c r="H36" i="17" s="1"/>
  <c r="F37" i="17"/>
  <c r="H37" i="17" s="1"/>
  <c r="F26" i="16"/>
  <c r="H26" i="16" s="1"/>
  <c r="F28" i="16"/>
  <c r="H28" i="16" s="1"/>
  <c r="I28" i="16" s="1"/>
  <c r="J28" i="16" s="1"/>
  <c r="F36" i="16"/>
  <c r="H36" i="16" s="1"/>
  <c r="I36" i="16" s="1"/>
  <c r="J36" i="16" s="1"/>
  <c r="F40" i="16"/>
  <c r="H40" i="16" s="1"/>
  <c r="I41" i="16"/>
  <c r="J41" i="16" s="1"/>
  <c r="I29" i="16"/>
  <c r="J29" i="16"/>
  <c r="H27" i="15"/>
  <c r="I27" i="15" s="1"/>
  <c r="I29" i="15"/>
  <c r="J29" i="15" s="1"/>
  <c r="I40" i="15"/>
  <c r="I37" i="15"/>
  <c r="J37" i="15" s="1"/>
  <c r="J26" i="15"/>
  <c r="J28" i="15"/>
  <c r="J35" i="15"/>
  <c r="J36" i="15"/>
  <c r="I26" i="18" l="1"/>
  <c r="H42" i="15"/>
  <c r="J26" i="19"/>
  <c r="H38" i="19"/>
  <c r="H27" i="16"/>
  <c r="I27" i="16" s="1"/>
  <c r="J27" i="16" s="1"/>
  <c r="I40" i="18"/>
  <c r="I42" i="18" s="1"/>
  <c r="H42" i="18"/>
  <c r="J42" i="18" s="1"/>
  <c r="J40" i="19"/>
  <c r="I42" i="19"/>
  <c r="J42" i="19" s="1"/>
  <c r="I26" i="16"/>
  <c r="I40" i="16"/>
  <c r="H42" i="16"/>
  <c r="J40" i="15"/>
  <c r="I42" i="15"/>
  <c r="I38" i="15"/>
  <c r="H38" i="15"/>
  <c r="J27" i="15"/>
  <c r="J40" i="17"/>
  <c r="I42" i="17"/>
  <c r="J42" i="17" s="1"/>
  <c r="J27" i="19"/>
  <c r="F29" i="19"/>
  <c r="H29" i="19" s="1"/>
  <c r="I29" i="19" s="1"/>
  <c r="I38" i="19" s="1"/>
  <c r="I45" i="19" s="1"/>
  <c r="F29" i="18"/>
  <c r="H29" i="18" s="1"/>
  <c r="I29" i="18" s="1"/>
  <c r="J29" i="18" s="1"/>
  <c r="J40" i="18"/>
  <c r="I37" i="17"/>
  <c r="J37" i="17" s="1"/>
  <c r="F29" i="17"/>
  <c r="H29" i="17" s="1"/>
  <c r="H27" i="17"/>
  <c r="I36" i="17"/>
  <c r="J36" i="17" s="1"/>
  <c r="I26" i="17"/>
  <c r="I35" i="17"/>
  <c r="J35" i="17" s="1"/>
  <c r="I41" i="17"/>
  <c r="J41" i="17" s="1"/>
  <c r="I28" i="17"/>
  <c r="J28" i="17" s="1"/>
  <c r="J38" i="15" l="1"/>
  <c r="I45" i="15"/>
  <c r="J26" i="18"/>
  <c r="I38" i="18"/>
  <c r="J42" i="15"/>
  <c r="H38" i="16"/>
  <c r="I45" i="16" s="1"/>
  <c r="H38" i="18"/>
  <c r="J38" i="19"/>
  <c r="H38" i="17"/>
  <c r="I45" i="17" s="1"/>
  <c r="J40" i="16"/>
  <c r="I42" i="16"/>
  <c r="J42" i="16" s="1"/>
  <c r="J26" i="16"/>
  <c r="I38" i="16"/>
  <c r="J38" i="16" s="1"/>
  <c r="J26" i="17"/>
  <c r="I38" i="17"/>
  <c r="J38" i="17" s="1"/>
  <c r="J29" i="19"/>
  <c r="I29" i="17"/>
  <c r="J29" i="17" s="1"/>
  <c r="I27" i="17"/>
  <c r="J27" i="17" s="1"/>
  <c r="J38" i="18" l="1"/>
  <c r="J45" i="18" s="1"/>
  <c r="I45" i="18"/>
  <c r="J45" i="16"/>
  <c r="J45" i="19"/>
  <c r="J45" i="15"/>
  <c r="J45" i="17"/>
  <c r="H45" i="2" l="1"/>
  <c r="F36" i="2" l="1"/>
  <c r="H36" i="2" s="1"/>
  <c r="I36" i="2" s="1"/>
  <c r="F35" i="2"/>
  <c r="H35" i="2" s="1"/>
  <c r="I35" i="2" l="1"/>
  <c r="J35" i="2" s="1"/>
  <c r="F37" i="2"/>
  <c r="H37" i="2" l="1"/>
  <c r="I37" i="2" s="1"/>
  <c r="J36" i="2"/>
  <c r="J37" i="2" l="1"/>
  <c r="F26" i="2" l="1"/>
  <c r="H26" i="2" s="1"/>
  <c r="I26" i="2" l="1"/>
  <c r="F28" i="2"/>
  <c r="H28" i="2" s="1"/>
  <c r="I28" i="2" s="1"/>
  <c r="F40" i="2"/>
  <c r="H40" i="2" s="1"/>
  <c r="F41" i="2"/>
  <c r="F27" i="2"/>
  <c r="H27" i="2" s="1"/>
  <c r="I27" i="2" s="1"/>
  <c r="I40" i="2" l="1"/>
  <c r="H41" i="2"/>
  <c r="I41" i="2" s="1"/>
  <c r="F29" i="2"/>
  <c r="H29" i="2" s="1"/>
  <c r="I29" i="2" s="1"/>
  <c r="I38" i="2" s="1"/>
  <c r="J27" i="2"/>
  <c r="I42" i="2" l="1"/>
  <c r="H42" i="2"/>
  <c r="H38" i="2"/>
  <c r="J38" i="2" s="1"/>
  <c r="J41" i="2"/>
  <c r="J29" i="2"/>
  <c r="J40" i="2"/>
  <c r="J28" i="2"/>
  <c r="I45" i="2" l="1"/>
  <c r="J42" i="2"/>
  <c r="J26" i="2"/>
  <c r="J45" i="2" l="1"/>
</calcChain>
</file>

<file path=xl/sharedStrings.xml><?xml version="1.0" encoding="utf-8"?>
<sst xmlns="http://schemas.openxmlformats.org/spreadsheetml/2006/main" count="342" uniqueCount="57">
  <si>
    <t>Lp.</t>
  </si>
  <si>
    <t>Nazwa usługi</t>
  </si>
  <si>
    <t>Sposób rozliczenia</t>
  </si>
  <si>
    <t>Wartość podatku VAT (zł)</t>
  </si>
  <si>
    <t>Cena brutto (zł)</t>
  </si>
  <si>
    <t>Opłata jednorazowa</t>
  </si>
  <si>
    <t>Ryczałt za Instalację – prace dodatkowe w Lokalizacji</t>
  </si>
  <si>
    <t>Szafa telekomunikacyjna</t>
  </si>
  <si>
    <t>Opłata jednorazowa za szt.</t>
  </si>
  <si>
    <t>Ryczałt za Serwis za Lokalizację</t>
  </si>
  <si>
    <t>Opłata miesięczna</t>
  </si>
  <si>
    <t>Wizyta Serwisowa</t>
  </si>
  <si>
    <t>Za 1 roboczogodzinę</t>
  </si>
  <si>
    <t>Kabel światłowodowy wraz z elementami montażowymi – instalacja wewnątrz budynku</t>
  </si>
  <si>
    <t>Za 1 metr bieżący kabla</t>
  </si>
  <si>
    <t>Kabel światłowodowy wraz z elementami montażowymi – budowa rurociągu</t>
  </si>
  <si>
    <t>Kabel światłowodowy wraz z elementami montażowymi – instalacja w kanalizacji</t>
  </si>
  <si>
    <t>Prace związane z budową kabla światłowodowego (instalacja, obsługa formalna, dokumentacja)</t>
  </si>
  <si>
    <t>Zakończenie kabla światłowodowego (materiały oraz usługa)</t>
  </si>
  <si>
    <t>Za 2 zakończenia (obie strony kabla)</t>
  </si>
  <si>
    <t>Ryczałt za instalację - prace podstawowe w Lokalizacji POPC</t>
  </si>
  <si>
    <t>Ryczałt za instalację - prace podstawowe w Lokalizacji nie POPC</t>
  </si>
  <si>
    <t>Szacowana liczba lokalizacji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</si>
  <si>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</si>
  <si>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Tabela 1</t>
  </si>
  <si>
    <t>WYKONAWCA:</t>
  </si>
  <si>
    <t>Nazwa</t>
  </si>
  <si>
    <t>znak postępowania</t>
  </si>
  <si>
    <t>Adres</t>
  </si>
  <si>
    <t>Załącznik nr 2 do Zapytania</t>
  </si>
  <si>
    <t>Województwo</t>
  </si>
  <si>
    <t>Miejscowość</t>
  </si>
  <si>
    <t>Data</t>
  </si>
  <si>
    <t>podpis Wykonawcy</t>
  </si>
  <si>
    <t>lub upoważnionego przedstawiciela wykonawcy</t>
  </si>
  <si>
    <t>Wartość oferty brutto (zł)</t>
  </si>
  <si>
    <t>Wartość netto (zł)</t>
  </si>
  <si>
    <t>UWAGA!!!</t>
  </si>
  <si>
    <t>Cena oferty brutto obliczona w oparciu o szacunkową liczbę poszczególnych usług danego rodzaju, nie stanowi wartości wynagrodzenia brutto Wykonawcy, lecz służy wyłącznie do celów porównawczych ofert i wyboru najkorzystniejszej oferty. Do umowy zostanie wpisana kwota jaką Zamawiający zamierza przeznaczyć na realizację zamówienia.</t>
  </si>
  <si>
    <t>łódzkie</t>
  </si>
  <si>
    <t>podlaskie</t>
  </si>
  <si>
    <t>świętokrzyskie</t>
  </si>
  <si>
    <t>warmińsko-mazurskie</t>
  </si>
  <si>
    <t>wielkopolskie</t>
  </si>
  <si>
    <t>lubuskie</t>
  </si>
  <si>
    <t>Budowa kabla o dłiugości 120m  w kanalizacji - materiały oraz 40 roboczogodzin</t>
  </si>
  <si>
    <t>Budowa kabla o dłiugości 120m  w rurociągu - materiały oraz 80 roboczogodzin</t>
  </si>
  <si>
    <t>Budowa kabla o dłiugości 120m  w budynku - materiały, zakończenie kabla oraz 40 roboczogodzin</t>
  </si>
  <si>
    <t>Liczba wystąpień</t>
  </si>
  <si>
    <t>* Proszę wypełnić tylko pola oznaczone kolorem pomarańczowym</t>
  </si>
  <si>
    <t>Cena jednostkowa netto (zł) *</t>
  </si>
  <si>
    <r>
      <t xml:space="preserve">Podsumowanie Grupa A- Instalacja </t>
    </r>
    <r>
      <rPr>
        <b/>
        <sz val="11"/>
        <color rgb="FFFF0000"/>
        <rFont val="Calibri"/>
        <family val="2"/>
        <charset val="238"/>
        <scheme val="minor"/>
      </rPr>
      <t>(cena brutto Grupa A - nie więcej niż 40% ceny brutto oferty)</t>
    </r>
  </si>
  <si>
    <r>
      <t xml:space="preserve">Podsumowanie Grupa B - Serwis i Wizyty Serwisowe </t>
    </r>
    <r>
      <rPr>
        <b/>
        <sz val="11"/>
        <color rgb="FFFF0000"/>
        <rFont val="Calibri"/>
        <family val="2"/>
        <charset val="238"/>
        <scheme val="minor"/>
      </rPr>
      <t>(cena brutto Grupa B - nie więcej niż 75% ceny brutto oferty)</t>
    </r>
  </si>
  <si>
    <t>Grupa nr</t>
  </si>
  <si>
    <t>Grupa A</t>
  </si>
  <si>
    <t>Grupa B</t>
  </si>
  <si>
    <t>Wartość oferty netto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</si>
</sst>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2" xfId="0" applyBorder="1" applyAlignment="1"/>
    <xf numFmtId="0" fontId="0" fillId="0" borderId="2" xfId="0" applyBorder="1"/>
    <xf numFmtId="0" fontId="0" fillId="0" borderId="3" xfId="0" applyBorder="1" applyAlignment="1"/>
    <xf numFmtId="0" fontId="0" fillId="0" borderId="4" xfId="0" applyBorder="1"/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wrapText="1"/>
    </xf>
    <xf numFmtId="0" fontId="0" fillId="0" borderId="6" xfId="0" applyBorder="1"/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/>
    <xf numFmtId="0" fontId="7" fillId="0" borderId="10" xfId="0" applyFont="1" applyBorder="1"/>
    <xf numFmtId="0" fontId="0" fillId="0" borderId="1" xfId="0" applyBorder="1"/>
    <xf numFmtId="0" fontId="0" fillId="0" borderId="3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6" xfId="0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2" borderId="1" xfId="0" applyFill="1" applyBorder="1" applyAlignment="1">
      <alignment horizontal="right" wrapText="1"/>
    </xf>
    <xf numFmtId="164" fontId="0" fillId="2" borderId="1" xfId="0" applyNumberFormat="1" applyFill="1" applyBorder="1" applyAlignment="1">
      <alignment horizontal="right"/>
    </xf>
    <xf numFmtId="164" fontId="0" fillId="7" borderId="1" xfId="0" applyNumberFormat="1" applyFill="1" applyBorder="1" applyAlignment="1">
      <alignment horizontal="right"/>
    </xf>
    <xf numFmtId="43" fontId="0" fillId="0" borderId="6" xfId="0" applyNumberForma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0" borderId="3" xfId="0" applyBorder="1" applyAlignment="1"/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wrapText="1"/>
    </xf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5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/>
    <xf numFmtId="0" fontId="7" fillId="0" borderId="10" xfId="0" applyFont="1" applyBorder="1"/>
    <xf numFmtId="0" fontId="0" fillId="0" borderId="3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43" fontId="2" fillId="4" borderId="2" xfId="1" applyFont="1" applyFill="1" applyBorder="1" applyAlignment="1">
      <alignment horizontal="center" vertical="center"/>
    </xf>
    <xf numFmtId="0" fontId="0" fillId="0" borderId="13" xfId="0" applyBorder="1"/>
    <xf numFmtId="0" fontId="0" fillId="2" borderId="1" xfId="0" applyFill="1" applyBorder="1" applyAlignment="1">
      <alignment horizontal="right" wrapText="1"/>
    </xf>
    <xf numFmtId="164" fontId="0" fillId="2" borderId="1" xfId="0" applyNumberFormat="1" applyFill="1" applyBorder="1" applyAlignment="1">
      <alignment horizontal="right"/>
    </xf>
    <xf numFmtId="164" fontId="0" fillId="7" borderId="1" xfId="0" applyNumberFormat="1" applyFill="1" applyBorder="1" applyAlignment="1">
      <alignment horizontal="right"/>
    </xf>
    <xf numFmtId="43" fontId="0" fillId="0" borderId="6" xfId="0" applyNumberFormat="1" applyBorder="1"/>
    <xf numFmtId="0" fontId="0" fillId="0" borderId="2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4" xfId="0" applyBorder="1"/>
    <xf numFmtId="164" fontId="0" fillId="8" borderId="1" xfId="0" applyNumberFormat="1" applyFill="1" applyBorder="1" applyAlignment="1">
      <alignment horizontal="right"/>
    </xf>
    <xf numFmtId="164" fontId="0" fillId="8" borderId="1" xfId="0" applyNumberFormat="1" applyFill="1" applyBorder="1" applyAlignment="1" applyProtection="1">
      <alignment horizontal="right"/>
    </xf>
    <xf numFmtId="0" fontId="0" fillId="0" borderId="2" xfId="0" applyBorder="1"/>
    <xf numFmtId="0" fontId="2" fillId="4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wrapText="1"/>
    </xf>
    <xf numFmtId="0" fontId="4" fillId="0" borderId="6" xfId="0" applyFont="1" applyBorder="1" applyAlignment="1">
      <alignment horizontal="center"/>
    </xf>
    <xf numFmtId="4" fontId="0" fillId="2" borderId="1" xfId="0" applyNumberFormat="1" applyFill="1" applyBorder="1" applyAlignment="1">
      <alignment horizontal="right"/>
    </xf>
    <xf numFmtId="43" fontId="0" fillId="5" borderId="1" xfId="0" applyNumberFormat="1" applyFill="1" applyBorder="1" applyProtection="1">
      <protection locked="0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/>
    <xf numFmtId="0" fontId="2" fillId="0" borderId="16" xfId="0" applyFont="1" applyBorder="1" applyAlignment="1"/>
    <xf numFmtId="0" fontId="0" fillId="2" borderId="1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2" borderId="17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4" borderId="1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1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5" borderId="0" xfId="0" applyFill="1" applyBorder="1" applyAlignment="1" applyProtection="1">
      <protection locked="0"/>
    </xf>
    <xf numFmtId="0" fontId="0" fillId="0" borderId="0" xfId="0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815975</xdr:colOff>
      <xdr:row>8</xdr:row>
      <xdr:rowOff>9525</xdr:rowOff>
    </xdr:from>
    <xdr:to>
      <xdr:col>8</xdr:col>
      <xdr:colOff>247650</xdr:colOff>
      <xdr:row>10</xdr:row>
      <xdr:rowOff>209550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725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260350</xdr:colOff>
      <xdr:row>13</xdr:row>
      <xdr:rowOff>82550</xdr:rowOff>
    </xdr:from>
    <xdr:to>
      <xdr:col>7</xdr:col>
      <xdr:colOff>377825</xdr:colOff>
      <xdr:row>15</xdr:row>
      <xdr:rowOff>76200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2952750"/>
          <a:ext cx="6261100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812800</xdr:colOff>
      <xdr:row>8</xdr:row>
      <xdr:rowOff>19050</xdr:rowOff>
    </xdr:from>
    <xdr:to>
      <xdr:col>8</xdr:col>
      <xdr:colOff>244475</xdr:colOff>
      <xdr:row>10</xdr:row>
      <xdr:rowOff>219075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550" y="2409825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257175</xdr:colOff>
      <xdr:row>13</xdr:row>
      <xdr:rowOff>92075</xdr:rowOff>
    </xdr:from>
    <xdr:to>
      <xdr:col>7</xdr:col>
      <xdr:colOff>374650</xdr:colOff>
      <xdr:row>15</xdr:row>
      <xdr:rowOff>85725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673475"/>
          <a:ext cx="59563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8</xdr:row>
      <xdr:rowOff>0</xdr:rowOff>
    </xdr:from>
    <xdr:to>
      <xdr:col>8</xdr:col>
      <xdr:colOff>241300</xdr:colOff>
      <xdr:row>10</xdr:row>
      <xdr:rowOff>200025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390775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13</xdr:row>
      <xdr:rowOff>0</xdr:rowOff>
    </xdr:from>
    <xdr:to>
      <xdr:col>7</xdr:col>
      <xdr:colOff>431800</xdr:colOff>
      <xdr:row>14</xdr:row>
      <xdr:rowOff>231775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581400"/>
          <a:ext cx="59563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8</xdr:row>
      <xdr:rowOff>9525</xdr:rowOff>
    </xdr:from>
    <xdr:to>
      <xdr:col>8</xdr:col>
      <xdr:colOff>241300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13</xdr:row>
      <xdr:rowOff>9525</xdr:rowOff>
    </xdr:from>
    <xdr:to>
      <xdr:col>7</xdr:col>
      <xdr:colOff>431800</xdr:colOff>
      <xdr:row>15</xdr:row>
      <xdr:rowOff>3175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590925"/>
          <a:ext cx="59563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8</xdr:row>
      <xdr:rowOff>9525</xdr:rowOff>
    </xdr:from>
    <xdr:to>
      <xdr:col>8</xdr:col>
      <xdr:colOff>22225</xdr:colOff>
      <xdr:row>10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13</xdr:row>
      <xdr:rowOff>9525</xdr:rowOff>
    </xdr:from>
    <xdr:to>
      <xdr:col>7</xdr:col>
      <xdr:colOff>212725</xdr:colOff>
      <xdr:row>15</xdr:row>
      <xdr:rowOff>3175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590925"/>
          <a:ext cx="59563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8</xdr:row>
      <xdr:rowOff>9525</xdr:rowOff>
    </xdr:from>
    <xdr:to>
      <xdr:col>8</xdr:col>
      <xdr:colOff>241300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13</xdr:row>
      <xdr:rowOff>9525</xdr:rowOff>
    </xdr:from>
    <xdr:to>
      <xdr:col>7</xdr:col>
      <xdr:colOff>431800</xdr:colOff>
      <xdr:row>15</xdr:row>
      <xdr:rowOff>3175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590925"/>
          <a:ext cx="59563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2:L59"/>
  <sheetViews>
    <sheetView topLeftCell="A30" zoomScaleNormal="100" workbookViewId="0">
      <selection activeCell="M42" sqref="M42"/>
    </sheetView>
  </sheetViews>
  <sheetFormatPr defaultColWidth="8.7109375" defaultRowHeight="15" x14ac:dyDescent="0.25"/>
  <cols>
    <col min="1" max="1" width="5.140625" style="7" customWidth="1"/>
    <col min="2" max="2" width="4.85546875" style="7" customWidth="1"/>
    <col min="3" max="3" width="12.28515625" style="7" customWidth="1"/>
    <col min="4" max="4" width="23.42578125" style="7" customWidth="1"/>
    <col min="5" max="5" width="23.140625" style="7" customWidth="1"/>
    <col min="6" max="6" width="11.5703125" style="7" customWidth="1"/>
    <col min="7" max="7" width="12.28515625" style="7" customWidth="1"/>
    <col min="8" max="8" width="15.42578125" style="7" bestFit="1" customWidth="1"/>
    <col min="9" max="10" width="15.85546875" style="7" bestFit="1" customWidth="1"/>
    <col min="11" max="11" width="14.85546875" style="7" bestFit="1" customWidth="1"/>
    <col min="12" max="16384" width="8.7109375" style="7"/>
  </cols>
  <sheetData>
    <row r="2" spans="1:10" x14ac:dyDescent="0.25">
      <c r="A2" s="13"/>
      <c r="B2" s="13"/>
      <c r="C2" s="9"/>
      <c r="D2" s="9"/>
      <c r="E2" s="16" t="s">
        <v>29</v>
      </c>
      <c r="F2" s="16"/>
      <c r="G2" s="20"/>
      <c r="H2" s="18"/>
      <c r="I2" s="18"/>
    </row>
    <row r="3" spans="1:10" x14ac:dyDescent="0.25">
      <c r="A3" s="13"/>
      <c r="B3" s="13"/>
      <c r="C3" s="17"/>
      <c r="D3" s="17"/>
      <c r="E3" s="21"/>
      <c r="F3" s="21"/>
      <c r="J3" s="19"/>
    </row>
    <row r="4" spans="1:10" x14ac:dyDescent="0.25">
      <c r="A4" s="13"/>
      <c r="B4" s="13"/>
      <c r="C4" s="17"/>
      <c r="D4" s="17"/>
      <c r="E4" s="21"/>
      <c r="F4" s="21"/>
      <c r="J4" s="19"/>
    </row>
    <row r="5" spans="1:10" ht="18.75" x14ac:dyDescent="0.3">
      <c r="A5" s="13"/>
      <c r="B5" s="13"/>
      <c r="C5" s="17"/>
      <c r="D5" s="91" t="s">
        <v>23</v>
      </c>
      <c r="E5" s="92"/>
      <c r="F5" s="92"/>
      <c r="G5" s="93"/>
      <c r="H5" s="35"/>
      <c r="J5" s="19"/>
    </row>
    <row r="6" spans="1:10" ht="19.5" thickBot="1" x14ac:dyDescent="0.35">
      <c r="A6" s="13"/>
      <c r="B6" s="13"/>
      <c r="C6" s="28" t="s">
        <v>25</v>
      </c>
      <c r="D6" s="23"/>
      <c r="E6" s="23"/>
      <c r="F6" s="23"/>
      <c r="J6" s="19"/>
    </row>
    <row r="7" spans="1:10" ht="45" customHeight="1" thickBot="1" x14ac:dyDescent="0.35">
      <c r="A7" s="13"/>
      <c r="B7" s="27"/>
      <c r="C7" s="29" t="s">
        <v>26</v>
      </c>
      <c r="D7" s="80"/>
      <c r="E7" s="23"/>
      <c r="F7" s="23"/>
      <c r="J7" s="19"/>
    </row>
    <row r="8" spans="1:10" ht="45" customHeight="1" thickBot="1" x14ac:dyDescent="0.35">
      <c r="A8" s="13"/>
      <c r="B8" s="27"/>
      <c r="C8" s="29" t="s">
        <v>28</v>
      </c>
      <c r="D8" s="80"/>
      <c r="E8" s="23"/>
      <c r="F8" s="23"/>
      <c r="J8" s="19"/>
    </row>
    <row r="9" spans="1:10" ht="18.75" x14ac:dyDescent="0.3">
      <c r="A9" s="6"/>
      <c r="B9" s="6"/>
      <c r="C9" s="9"/>
      <c r="D9" s="23"/>
      <c r="E9" s="23"/>
      <c r="F9" s="23"/>
      <c r="J9" s="19"/>
    </row>
    <row r="10" spans="1:10" ht="18.75" x14ac:dyDescent="0.3">
      <c r="A10" s="6"/>
      <c r="B10" s="6"/>
      <c r="D10" s="23"/>
      <c r="E10" s="23"/>
      <c r="F10" s="23"/>
      <c r="J10" s="19"/>
    </row>
    <row r="11" spans="1:10" ht="18.75" x14ac:dyDescent="0.3">
      <c r="A11" s="6"/>
      <c r="B11" s="6"/>
      <c r="D11" s="23"/>
      <c r="E11" s="23"/>
      <c r="F11" s="23"/>
      <c r="J11" s="19"/>
    </row>
    <row r="12" spans="1:10" ht="18.75" x14ac:dyDescent="0.3">
      <c r="A12" s="6"/>
      <c r="B12" s="6"/>
      <c r="D12" s="23"/>
      <c r="E12" s="23"/>
      <c r="F12" s="23"/>
      <c r="J12" s="19"/>
    </row>
    <row r="13" spans="1:10" ht="18.75" x14ac:dyDescent="0.3">
      <c r="A13" s="6"/>
      <c r="B13" s="6"/>
      <c r="D13" s="23"/>
      <c r="E13" s="23"/>
      <c r="F13" s="23"/>
      <c r="J13" s="19"/>
    </row>
    <row r="14" spans="1:10" ht="18.75" x14ac:dyDescent="0.3">
      <c r="A14" s="6"/>
      <c r="B14" s="6"/>
      <c r="D14" s="23"/>
      <c r="E14" s="23"/>
      <c r="F14" s="23"/>
      <c r="J14" s="19"/>
    </row>
    <row r="15" spans="1:10" ht="18.75" x14ac:dyDescent="0.3">
      <c r="A15" s="6"/>
      <c r="B15" s="6"/>
      <c r="D15" s="23"/>
      <c r="E15" s="23"/>
      <c r="F15" s="23"/>
      <c r="J15" s="19"/>
    </row>
    <row r="16" spans="1:10" ht="19.5" thickBot="1" x14ac:dyDescent="0.35">
      <c r="A16" s="6"/>
      <c r="B16" s="6"/>
      <c r="D16" s="31"/>
      <c r="E16" s="31"/>
      <c r="F16" s="32"/>
      <c r="J16" s="19"/>
    </row>
    <row r="17" spans="1:12" ht="35.450000000000003" customHeight="1" thickBot="1" x14ac:dyDescent="0.35">
      <c r="A17" s="6"/>
      <c r="B17" s="6"/>
      <c r="D17" s="29" t="s">
        <v>27</v>
      </c>
      <c r="E17" s="33"/>
      <c r="F17" s="32"/>
      <c r="G17" s="12"/>
      <c r="H17" s="37"/>
      <c r="I17" s="30"/>
      <c r="J17" s="19"/>
      <c r="K17" s="19"/>
      <c r="L17" s="19"/>
    </row>
    <row r="18" spans="1:12" ht="35.450000000000003" customHeight="1" thickBot="1" x14ac:dyDescent="0.35">
      <c r="A18" s="6"/>
      <c r="B18" s="6"/>
      <c r="D18" s="34" t="s">
        <v>53</v>
      </c>
      <c r="E18" s="81">
        <v>1</v>
      </c>
      <c r="F18" s="32"/>
      <c r="G18" s="12"/>
      <c r="K18" s="19"/>
      <c r="L18" s="19"/>
    </row>
    <row r="19" spans="1:12" ht="35.450000000000003" customHeight="1" thickBot="1" x14ac:dyDescent="0.35">
      <c r="A19" s="6"/>
      <c r="B19" s="6"/>
      <c r="D19" s="29" t="s">
        <v>30</v>
      </c>
      <c r="E19" s="33" t="s">
        <v>44</v>
      </c>
      <c r="F19" s="32"/>
      <c r="G19" s="12"/>
      <c r="K19" s="19"/>
      <c r="L19" s="19"/>
    </row>
    <row r="20" spans="1:12" ht="18.75" x14ac:dyDescent="0.3">
      <c r="A20" s="6"/>
      <c r="B20" s="6"/>
      <c r="D20" s="32"/>
      <c r="E20" s="32"/>
      <c r="F20" s="32"/>
      <c r="J20" s="19"/>
    </row>
    <row r="21" spans="1:12" ht="18.75" x14ac:dyDescent="0.3">
      <c r="A21" s="13"/>
      <c r="B21" s="13"/>
      <c r="C21" s="25" t="s">
        <v>24</v>
      </c>
      <c r="D21" s="24"/>
      <c r="E21" s="16"/>
      <c r="F21" s="32"/>
      <c r="G21" s="20"/>
      <c r="H21" s="18"/>
      <c r="I21" s="18"/>
      <c r="J21" s="19"/>
    </row>
    <row r="22" spans="1:12" ht="15.75" thickBot="1" x14ac:dyDescent="0.3">
      <c r="A22" s="13"/>
      <c r="B22" s="13"/>
      <c r="C22" s="14"/>
      <c r="D22" s="22"/>
      <c r="E22" s="14"/>
      <c r="F22" s="14"/>
      <c r="G22" s="14"/>
      <c r="H22" s="14"/>
      <c r="I22" s="14"/>
      <c r="J22" s="15"/>
    </row>
    <row r="23" spans="1:12" ht="45.75" thickBot="1" x14ac:dyDescent="0.3">
      <c r="A23" s="6"/>
      <c r="B23" s="8"/>
      <c r="C23" s="1" t="s">
        <v>0</v>
      </c>
      <c r="D23" s="1" t="s">
        <v>1</v>
      </c>
      <c r="E23" s="2" t="s">
        <v>2</v>
      </c>
      <c r="F23" s="2" t="s">
        <v>48</v>
      </c>
      <c r="G23" s="2" t="s">
        <v>50</v>
      </c>
      <c r="H23" s="2" t="s">
        <v>36</v>
      </c>
      <c r="I23" s="2" t="s">
        <v>3</v>
      </c>
      <c r="J23" s="2" t="s">
        <v>4</v>
      </c>
      <c r="K23" s="12"/>
    </row>
    <row r="24" spans="1:12" ht="15.75" thickBot="1" x14ac:dyDescent="0.3">
      <c r="A24" s="6"/>
      <c r="B24" s="8"/>
      <c r="C24" s="3"/>
      <c r="D24" s="1">
        <v>1</v>
      </c>
      <c r="E24" s="1">
        <v>2</v>
      </c>
      <c r="F24" s="1">
        <v>3</v>
      </c>
      <c r="G24" s="1">
        <v>4</v>
      </c>
      <c r="H24" s="1">
        <v>5</v>
      </c>
      <c r="I24" s="1">
        <v>6</v>
      </c>
      <c r="J24" s="1">
        <v>7</v>
      </c>
      <c r="K24" s="12"/>
    </row>
    <row r="25" spans="1:12" ht="15.75" thickBot="1" x14ac:dyDescent="0.3">
      <c r="A25" s="6"/>
      <c r="B25" s="8"/>
      <c r="C25" s="94" t="s">
        <v>54</v>
      </c>
      <c r="D25" s="95"/>
      <c r="E25" s="95"/>
      <c r="F25" s="95"/>
      <c r="G25" s="96"/>
      <c r="H25" s="96"/>
      <c r="I25" s="96"/>
      <c r="J25" s="97"/>
      <c r="K25" s="12"/>
    </row>
    <row r="26" spans="1:12" ht="60.75" customHeight="1" thickBot="1" x14ac:dyDescent="0.3">
      <c r="A26" s="6"/>
      <c r="B26" s="8"/>
      <c r="C26" s="4">
        <v>1</v>
      </c>
      <c r="D26" s="5" t="s">
        <v>20</v>
      </c>
      <c r="E26" s="26" t="s">
        <v>5</v>
      </c>
      <c r="F26" s="38">
        <f>ROUNDUP(H45/2,0)</f>
        <v>254</v>
      </c>
      <c r="G26" s="90"/>
      <c r="H26" s="89">
        <f>ROUND($F$26*$G$26,2)</f>
        <v>0</v>
      </c>
      <c r="I26" s="89">
        <f>ROUND($H$26*0.23,2)</f>
        <v>0</v>
      </c>
      <c r="J26" s="89">
        <f>H26+I26</f>
        <v>0</v>
      </c>
      <c r="K26" s="12"/>
    </row>
    <row r="27" spans="1:12" ht="74.25" customHeight="1" thickBot="1" x14ac:dyDescent="0.3">
      <c r="A27" s="6"/>
      <c r="B27" s="8"/>
      <c r="C27" s="4">
        <v>2</v>
      </c>
      <c r="D27" s="5" t="s">
        <v>21</v>
      </c>
      <c r="E27" s="26" t="s">
        <v>5</v>
      </c>
      <c r="F27" s="38">
        <f>ROUNDDOWN(H45/2,0)</f>
        <v>254</v>
      </c>
      <c r="G27" s="90"/>
      <c r="H27" s="89">
        <f>ROUND($F$27*$G$27,2)</f>
        <v>0</v>
      </c>
      <c r="I27" s="89">
        <f>ROUND($H$27*0.23,2)</f>
        <v>0</v>
      </c>
      <c r="J27" s="89">
        <f>H27+I27</f>
        <v>0</v>
      </c>
      <c r="K27" s="12"/>
    </row>
    <row r="28" spans="1:12" ht="63.6" customHeight="1" thickBot="1" x14ac:dyDescent="0.3">
      <c r="A28" s="6"/>
      <c r="B28" s="8"/>
      <c r="C28" s="4">
        <v>3</v>
      </c>
      <c r="D28" s="5" t="s">
        <v>6</v>
      </c>
      <c r="E28" s="26" t="s">
        <v>5</v>
      </c>
      <c r="F28" s="38">
        <f>H45</f>
        <v>508</v>
      </c>
      <c r="G28" s="90"/>
      <c r="H28" s="89">
        <f>ROUND($F$28*$G$28,2)</f>
        <v>0</v>
      </c>
      <c r="I28" s="89">
        <f>ROUND($H$28*0.23,2)</f>
        <v>0</v>
      </c>
      <c r="J28" s="89">
        <f>H28+I28</f>
        <v>0</v>
      </c>
      <c r="K28" s="12"/>
    </row>
    <row r="29" spans="1:12" ht="45" customHeight="1" thickBot="1" x14ac:dyDescent="0.3">
      <c r="A29" s="6"/>
      <c r="B29" s="8"/>
      <c r="C29" s="4">
        <v>4</v>
      </c>
      <c r="D29" s="5" t="s">
        <v>7</v>
      </c>
      <c r="E29" s="26" t="s">
        <v>8</v>
      </c>
      <c r="F29" s="38">
        <f>F27</f>
        <v>254</v>
      </c>
      <c r="G29" s="90"/>
      <c r="H29" s="89">
        <f>ROUND($F$29*$G$29,2)</f>
        <v>0</v>
      </c>
      <c r="I29" s="89">
        <f>ROUND($H$29*0.23,2)</f>
        <v>0</v>
      </c>
      <c r="J29" s="89">
        <f>H29+I29</f>
        <v>0</v>
      </c>
      <c r="K29" s="12"/>
    </row>
    <row r="30" spans="1:12" s="75" customFormat="1" ht="94.5" customHeight="1" thickBot="1" x14ac:dyDescent="0.3">
      <c r="A30" s="74"/>
      <c r="B30" s="47"/>
      <c r="C30" s="4">
        <v>5</v>
      </c>
      <c r="D30" s="45" t="s">
        <v>13</v>
      </c>
      <c r="E30" s="61" t="s">
        <v>14</v>
      </c>
      <c r="F30" s="83"/>
      <c r="G30" s="90"/>
      <c r="H30" s="83"/>
      <c r="I30" s="83"/>
      <c r="J30" s="83"/>
      <c r="K30" s="77"/>
    </row>
    <row r="31" spans="1:12" s="75" customFormat="1" ht="89.25" customHeight="1" thickBot="1" x14ac:dyDescent="0.3">
      <c r="A31" s="74"/>
      <c r="B31" s="47"/>
      <c r="C31" s="4">
        <v>6</v>
      </c>
      <c r="D31" s="45" t="s">
        <v>15</v>
      </c>
      <c r="E31" s="61" t="s">
        <v>14</v>
      </c>
      <c r="F31" s="83"/>
      <c r="G31" s="90"/>
      <c r="H31" s="83"/>
      <c r="I31" s="83"/>
      <c r="J31" s="83"/>
      <c r="K31" s="77"/>
    </row>
    <row r="32" spans="1:12" s="75" customFormat="1" ht="90.75" customHeight="1" thickBot="1" x14ac:dyDescent="0.3">
      <c r="A32" s="74"/>
      <c r="B32" s="47"/>
      <c r="C32" s="4">
        <v>7</v>
      </c>
      <c r="D32" s="45" t="s">
        <v>16</v>
      </c>
      <c r="E32" s="61" t="s">
        <v>14</v>
      </c>
      <c r="F32" s="83"/>
      <c r="G32" s="90"/>
      <c r="H32" s="83"/>
      <c r="I32" s="83"/>
      <c r="J32" s="83"/>
      <c r="K32" s="77"/>
    </row>
    <row r="33" spans="1:11" s="75" customFormat="1" ht="90" customHeight="1" thickBot="1" x14ac:dyDescent="0.3">
      <c r="A33" s="74"/>
      <c r="B33" s="47"/>
      <c r="C33" s="4">
        <v>8</v>
      </c>
      <c r="D33" s="45" t="s">
        <v>17</v>
      </c>
      <c r="E33" s="61" t="s">
        <v>12</v>
      </c>
      <c r="F33" s="83"/>
      <c r="G33" s="90"/>
      <c r="H33" s="83"/>
      <c r="I33" s="83"/>
      <c r="J33" s="83"/>
      <c r="K33" s="77"/>
    </row>
    <row r="34" spans="1:11" s="75" customFormat="1" ht="64.5" customHeight="1" thickBot="1" x14ac:dyDescent="0.3">
      <c r="A34" s="74"/>
      <c r="B34" s="47"/>
      <c r="C34" s="4">
        <v>9</v>
      </c>
      <c r="D34" s="45" t="s">
        <v>18</v>
      </c>
      <c r="E34" s="45" t="s">
        <v>19</v>
      </c>
      <c r="F34" s="83"/>
      <c r="G34" s="90"/>
      <c r="H34" s="83"/>
      <c r="I34" s="83"/>
      <c r="J34" s="83"/>
      <c r="K34" s="77"/>
    </row>
    <row r="35" spans="1:11" s="75" customFormat="1" ht="45" customHeight="1" thickBot="1" x14ac:dyDescent="0.3">
      <c r="A35" s="74"/>
      <c r="B35" s="47"/>
      <c r="C35" s="4">
        <v>10</v>
      </c>
      <c r="D35" s="103" t="s">
        <v>47</v>
      </c>
      <c r="E35" s="104"/>
      <c r="F35" s="70">
        <f>ROUND(H45*3.5%,0)</f>
        <v>18</v>
      </c>
      <c r="G35" s="84"/>
      <c r="H35" s="89">
        <f>ROUND(F35*(G30*120+G33*40+G34),2)</f>
        <v>0</v>
      </c>
      <c r="I35" s="89">
        <f>ROUND($H$35*0.23,2)</f>
        <v>0</v>
      </c>
      <c r="J35" s="89">
        <f t="shared" ref="J35:J37" si="0">H35+I35</f>
        <v>0</v>
      </c>
      <c r="K35" s="77"/>
    </row>
    <row r="36" spans="1:11" s="75" customFormat="1" ht="45" customHeight="1" thickBot="1" x14ac:dyDescent="0.3">
      <c r="A36" s="74"/>
      <c r="B36" s="47"/>
      <c r="C36" s="4">
        <v>11</v>
      </c>
      <c r="D36" s="103" t="s">
        <v>46</v>
      </c>
      <c r="E36" s="104"/>
      <c r="F36" s="87">
        <f>ROUND(H45*1%,0)</f>
        <v>5</v>
      </c>
      <c r="G36" s="83"/>
      <c r="H36" s="89">
        <f>ROUND(F36*(G31*120+G33*80+G34),2)</f>
        <v>0</v>
      </c>
      <c r="I36" s="89">
        <f>ROUND($H$36*0.23,2)</f>
        <v>0</v>
      </c>
      <c r="J36" s="89">
        <f t="shared" si="0"/>
        <v>0</v>
      </c>
      <c r="K36" s="77"/>
    </row>
    <row r="37" spans="1:11" s="75" customFormat="1" ht="45" customHeight="1" thickBot="1" x14ac:dyDescent="0.3">
      <c r="A37" s="74"/>
      <c r="B37" s="47"/>
      <c r="C37" s="4">
        <v>12</v>
      </c>
      <c r="D37" s="103" t="s">
        <v>45</v>
      </c>
      <c r="E37" s="104"/>
      <c r="F37" s="87">
        <f>ROUND(H45*2%,0)</f>
        <v>10</v>
      </c>
      <c r="G37" s="83"/>
      <c r="H37" s="89">
        <f>ROUND(F37*(G32*120+G33*40+G34),2)</f>
        <v>0</v>
      </c>
      <c r="I37" s="89">
        <f>ROUND($H$37*0.23,2)</f>
        <v>0</v>
      </c>
      <c r="J37" s="89">
        <f t="shared" si="0"/>
        <v>0</v>
      </c>
      <c r="K37" s="77"/>
    </row>
    <row r="38" spans="1:11" ht="34.5" customHeight="1" thickBot="1" x14ac:dyDescent="0.3">
      <c r="A38" s="6"/>
      <c r="B38" s="8"/>
      <c r="C38" s="98" t="s">
        <v>51</v>
      </c>
      <c r="D38" s="99"/>
      <c r="E38" s="99"/>
      <c r="F38" s="99"/>
      <c r="G38" s="99"/>
      <c r="H38" s="89">
        <f>SUM(H26:H29,H35:H37)</f>
        <v>0</v>
      </c>
      <c r="I38" s="89">
        <f>SUM(I26:I29,I35:I37)</f>
        <v>0</v>
      </c>
      <c r="J38" s="40">
        <f>SUM(H38:I38)</f>
        <v>0</v>
      </c>
      <c r="K38" s="41"/>
    </row>
    <row r="39" spans="1:11" ht="23.25" customHeight="1" thickBot="1" x14ac:dyDescent="0.3">
      <c r="A39" s="6"/>
      <c r="B39" s="8"/>
      <c r="C39" s="94" t="s">
        <v>55</v>
      </c>
      <c r="D39" s="95"/>
      <c r="E39" s="95"/>
      <c r="F39" s="95"/>
      <c r="G39" s="96"/>
      <c r="H39" s="96"/>
      <c r="I39" s="96"/>
      <c r="J39" s="97"/>
      <c r="K39" s="12"/>
    </row>
    <row r="40" spans="1:11" ht="30.75" thickBot="1" x14ac:dyDescent="0.3">
      <c r="A40" s="6"/>
      <c r="B40" s="8"/>
      <c r="C40" s="4">
        <v>13</v>
      </c>
      <c r="D40" s="5" t="s">
        <v>9</v>
      </c>
      <c r="E40" s="26" t="s">
        <v>10</v>
      </c>
      <c r="F40" s="38">
        <f>H45*45</f>
        <v>22860</v>
      </c>
      <c r="G40" s="90"/>
      <c r="H40" s="39">
        <f>ROUND($F$40*$G$40,2)</f>
        <v>0</v>
      </c>
      <c r="I40" s="39">
        <f>ROUND($H$40*0.23,2)</f>
        <v>0</v>
      </c>
      <c r="J40" s="39">
        <f>H40+I40</f>
        <v>0</v>
      </c>
      <c r="K40" s="12"/>
    </row>
    <row r="41" spans="1:11" ht="33" customHeight="1" thickBot="1" x14ac:dyDescent="0.3">
      <c r="A41" s="6"/>
      <c r="B41" s="8"/>
      <c r="C41" s="4">
        <v>14</v>
      </c>
      <c r="D41" s="5" t="s">
        <v>11</v>
      </c>
      <c r="E41" s="26" t="s">
        <v>12</v>
      </c>
      <c r="F41" s="38">
        <f>H45*3</f>
        <v>1524</v>
      </c>
      <c r="G41" s="90"/>
      <c r="H41" s="39">
        <f>ROUND($F$41*$G$41,2)</f>
        <v>0</v>
      </c>
      <c r="I41" s="39">
        <f>ROUND($H$41*0.23,2)</f>
        <v>0</v>
      </c>
      <c r="J41" s="39">
        <f>H41+I41</f>
        <v>0</v>
      </c>
      <c r="K41" s="12"/>
    </row>
    <row r="42" spans="1:11" ht="33" customHeight="1" thickBot="1" x14ac:dyDescent="0.3">
      <c r="A42" s="6"/>
      <c r="B42" s="8"/>
      <c r="C42" s="98" t="s">
        <v>52</v>
      </c>
      <c r="D42" s="99"/>
      <c r="E42" s="99"/>
      <c r="F42" s="99"/>
      <c r="G42" s="99"/>
      <c r="H42" s="89">
        <f>SUM(H40:H41)</f>
        <v>0</v>
      </c>
      <c r="I42" s="89">
        <f>SUM(I40:I41)</f>
        <v>0</v>
      </c>
      <c r="J42" s="72">
        <f>SUM(H42:I42)</f>
        <v>0</v>
      </c>
      <c r="K42" s="73"/>
    </row>
    <row r="43" spans="1:11" x14ac:dyDescent="0.25">
      <c r="A43" s="6"/>
      <c r="B43" s="6"/>
      <c r="C43" s="9"/>
      <c r="D43" s="55"/>
      <c r="E43" s="55"/>
      <c r="F43" s="55"/>
      <c r="G43" s="9"/>
      <c r="H43" s="9"/>
      <c r="I43" s="9"/>
      <c r="J43" s="9"/>
    </row>
    <row r="44" spans="1:11" s="46" customFormat="1" ht="30" x14ac:dyDescent="0.25">
      <c r="C44" s="64"/>
      <c r="G44" s="77"/>
      <c r="H44" s="10" t="s">
        <v>22</v>
      </c>
      <c r="I44" s="49" t="s">
        <v>56</v>
      </c>
      <c r="J44" s="11" t="s">
        <v>35</v>
      </c>
    </row>
    <row r="45" spans="1:11" s="46" customFormat="1" x14ac:dyDescent="0.25">
      <c r="D45" s="114" t="s">
        <v>49</v>
      </c>
      <c r="E45" s="115"/>
      <c r="F45" s="115"/>
      <c r="H45" s="86">
        <f>IF(E18=1,508,IF(E18=2,1218,IF(E18=3,615,IF(E18=4,749,IF(E18=5,793,IF(E18=6,1745,""))))))</f>
        <v>508</v>
      </c>
      <c r="I45" s="68">
        <f>H38+H42</f>
        <v>0</v>
      </c>
      <c r="J45" s="68">
        <f>J38+J42</f>
        <v>0</v>
      </c>
      <c r="K45" s="75"/>
    </row>
    <row r="46" spans="1:11" s="46" customFormat="1" x14ac:dyDescent="0.25">
      <c r="K46" s="75"/>
    </row>
    <row r="47" spans="1:11" s="46" customFormat="1" x14ac:dyDescent="0.25">
      <c r="K47" s="75"/>
    </row>
    <row r="48" spans="1:11" x14ac:dyDescent="0.25">
      <c r="C48" s="105" t="s">
        <v>37</v>
      </c>
      <c r="D48" s="108" t="s">
        <v>38</v>
      </c>
      <c r="E48" s="108"/>
      <c r="F48" s="108"/>
      <c r="G48" s="108"/>
      <c r="H48" s="108"/>
      <c r="I48" s="108"/>
      <c r="J48" s="109"/>
      <c r="K48" s="75"/>
    </row>
    <row r="49" spans="2:10" x14ac:dyDescent="0.25">
      <c r="B49" s="30"/>
      <c r="C49" s="106"/>
      <c r="D49" s="110"/>
      <c r="E49" s="110"/>
      <c r="F49" s="110"/>
      <c r="G49" s="110"/>
      <c r="H49" s="110"/>
      <c r="I49" s="110"/>
      <c r="J49" s="111"/>
    </row>
    <row r="50" spans="2:10" x14ac:dyDescent="0.25">
      <c r="B50" s="30"/>
      <c r="C50" s="107"/>
      <c r="D50" s="112"/>
      <c r="E50" s="112"/>
      <c r="F50" s="112"/>
      <c r="G50" s="112"/>
      <c r="H50" s="112"/>
      <c r="I50" s="112"/>
      <c r="J50" s="113"/>
    </row>
    <row r="51" spans="2:10" ht="15" customHeight="1" x14ac:dyDescent="0.25"/>
    <row r="52" spans="2:10" ht="15.75" thickBot="1" x14ac:dyDescent="0.3"/>
    <row r="53" spans="2:10" ht="45" customHeight="1" thickBot="1" x14ac:dyDescent="0.3">
      <c r="C53" s="80" t="s">
        <v>31</v>
      </c>
      <c r="D53" s="80"/>
      <c r="E53" s="75"/>
      <c r="F53" s="75"/>
      <c r="G53" s="75"/>
      <c r="H53" s="75"/>
      <c r="I53" s="75"/>
      <c r="J53" s="75"/>
    </row>
    <row r="54" spans="2:10" ht="45" customHeight="1" thickBot="1" x14ac:dyDescent="0.3">
      <c r="C54" s="80" t="s">
        <v>32</v>
      </c>
      <c r="D54" s="80"/>
      <c r="E54" s="75"/>
      <c r="F54" s="75"/>
      <c r="G54" s="75"/>
      <c r="H54" s="75"/>
      <c r="I54" s="75"/>
      <c r="J54" s="75"/>
    </row>
    <row r="55" spans="2:10" x14ac:dyDescent="0.25">
      <c r="C55" s="76"/>
      <c r="D55" s="75"/>
      <c r="E55" s="75"/>
      <c r="F55" s="75"/>
      <c r="G55" s="75"/>
      <c r="H55" s="75"/>
      <c r="I55" s="75"/>
      <c r="J55" s="75"/>
    </row>
    <row r="56" spans="2:10" x14ac:dyDescent="0.25">
      <c r="C56" s="75"/>
      <c r="D56" s="75"/>
      <c r="E56" s="75"/>
      <c r="F56" s="75"/>
      <c r="G56" s="75"/>
      <c r="H56" s="75" t="s">
        <v>33</v>
      </c>
      <c r="I56" s="75"/>
      <c r="J56" s="75"/>
    </row>
    <row r="57" spans="2:10" x14ac:dyDescent="0.25">
      <c r="C57" s="75"/>
      <c r="D57" s="75"/>
      <c r="E57" s="75"/>
      <c r="F57" s="75"/>
      <c r="G57" s="75"/>
      <c r="H57" s="78" t="s">
        <v>34</v>
      </c>
      <c r="I57" s="78"/>
      <c r="J57" s="75"/>
    </row>
    <row r="58" spans="2:10" ht="15.75" thickBot="1" x14ac:dyDescent="0.3">
      <c r="F58" s="36"/>
      <c r="H58" s="75"/>
      <c r="I58" s="75"/>
    </row>
    <row r="59" spans="2:10" ht="45" customHeight="1" thickBot="1" x14ac:dyDescent="0.3">
      <c r="F59" s="19"/>
      <c r="H59" s="100"/>
      <c r="I59" s="101"/>
      <c r="J59" s="102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2">
    <mergeCell ref="H59:J59"/>
    <mergeCell ref="D35:E35"/>
    <mergeCell ref="D36:E36"/>
    <mergeCell ref="D37:E37"/>
    <mergeCell ref="C48:C50"/>
    <mergeCell ref="D48:J50"/>
    <mergeCell ref="D45:F45"/>
    <mergeCell ref="D5:G5"/>
    <mergeCell ref="C25:J25"/>
    <mergeCell ref="C39:J39"/>
    <mergeCell ref="C38:G38"/>
    <mergeCell ref="C42:G42"/>
  </mergeCell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9"/>
  <sheetViews>
    <sheetView workbookViewId="0">
      <selection activeCell="E26" sqref="E26"/>
    </sheetView>
  </sheetViews>
  <sheetFormatPr defaultColWidth="8.7109375" defaultRowHeight="15" x14ac:dyDescent="0.25"/>
  <cols>
    <col min="1" max="1" width="5.140625" style="85" customWidth="1"/>
    <col min="2" max="2" width="4.85546875" style="85" customWidth="1"/>
    <col min="3" max="3" width="12.28515625" style="85" customWidth="1"/>
    <col min="4" max="4" width="23.42578125" style="85" customWidth="1"/>
    <col min="5" max="5" width="23.140625" style="85" customWidth="1"/>
    <col min="6" max="6" width="11.5703125" style="85" customWidth="1"/>
    <col min="7" max="7" width="12.28515625" style="85" customWidth="1"/>
    <col min="8" max="8" width="15.42578125" style="85" bestFit="1" customWidth="1"/>
    <col min="9" max="10" width="15.85546875" style="85" bestFit="1" customWidth="1"/>
    <col min="11" max="11" width="14.85546875" style="85" bestFit="1" customWidth="1"/>
    <col min="12" max="16384" width="8.7109375" style="85"/>
  </cols>
  <sheetData>
    <row r="2" spans="1:10" x14ac:dyDescent="0.25">
      <c r="A2" s="50"/>
      <c r="B2" s="50"/>
      <c r="C2" s="76"/>
      <c r="D2" s="76"/>
      <c r="E2" s="53" t="s">
        <v>29</v>
      </c>
      <c r="F2" s="53"/>
      <c r="G2" s="55"/>
      <c r="H2" s="54"/>
      <c r="I2" s="54"/>
    </row>
    <row r="3" spans="1:10" x14ac:dyDescent="0.25">
      <c r="A3" s="50"/>
      <c r="B3" s="50"/>
      <c r="C3" s="78"/>
      <c r="D3" s="78"/>
      <c r="E3" s="56"/>
      <c r="F3" s="56"/>
      <c r="J3" s="79"/>
    </row>
    <row r="4" spans="1:10" x14ac:dyDescent="0.25">
      <c r="A4" s="50"/>
      <c r="B4" s="50"/>
      <c r="C4" s="78"/>
      <c r="D4" s="78"/>
      <c r="E4" s="56"/>
      <c r="F4" s="56"/>
      <c r="J4" s="79"/>
    </row>
    <row r="5" spans="1:10" ht="18.75" x14ac:dyDescent="0.3">
      <c r="A5" s="50"/>
      <c r="B5" s="50"/>
      <c r="C5" s="78"/>
      <c r="D5" s="91" t="s">
        <v>23</v>
      </c>
      <c r="E5" s="92"/>
      <c r="F5" s="92"/>
      <c r="G5" s="93"/>
      <c r="H5" s="88"/>
      <c r="J5" s="79"/>
    </row>
    <row r="6" spans="1:10" ht="19.5" thickBot="1" x14ac:dyDescent="0.35">
      <c r="A6" s="50"/>
      <c r="B6" s="50"/>
      <c r="C6" s="63" t="s">
        <v>25</v>
      </c>
      <c r="D6" s="58"/>
      <c r="E6" s="58"/>
      <c r="F6" s="58"/>
      <c r="J6" s="79"/>
    </row>
    <row r="7" spans="1:10" ht="45" customHeight="1" thickBot="1" x14ac:dyDescent="0.35">
      <c r="A7" s="50"/>
      <c r="B7" s="62"/>
      <c r="C7" s="80" t="s">
        <v>26</v>
      </c>
      <c r="D7" s="80"/>
      <c r="E7" s="58"/>
      <c r="F7" s="58"/>
      <c r="J7" s="79"/>
    </row>
    <row r="8" spans="1:10" ht="45" customHeight="1" thickBot="1" x14ac:dyDescent="0.35">
      <c r="A8" s="50"/>
      <c r="B8" s="62"/>
      <c r="C8" s="80" t="s">
        <v>28</v>
      </c>
      <c r="D8" s="80"/>
      <c r="E8" s="58"/>
      <c r="F8" s="58"/>
      <c r="J8" s="79"/>
    </row>
    <row r="9" spans="1:10" ht="18.75" x14ac:dyDescent="0.3">
      <c r="A9" s="74"/>
      <c r="B9" s="74"/>
      <c r="C9" s="76"/>
      <c r="D9" s="58"/>
      <c r="E9" s="58"/>
      <c r="F9" s="58"/>
      <c r="J9" s="79"/>
    </row>
    <row r="10" spans="1:10" ht="18.75" x14ac:dyDescent="0.3">
      <c r="A10" s="74"/>
      <c r="B10" s="74"/>
      <c r="D10" s="58"/>
      <c r="E10" s="58"/>
      <c r="F10" s="58"/>
      <c r="J10" s="79"/>
    </row>
    <row r="11" spans="1:10" ht="18.75" x14ac:dyDescent="0.3">
      <c r="A11" s="74"/>
      <c r="B11" s="74"/>
      <c r="D11" s="58"/>
      <c r="E11" s="58"/>
      <c r="F11" s="58"/>
      <c r="J11" s="79"/>
    </row>
    <row r="12" spans="1:10" ht="18.75" x14ac:dyDescent="0.3">
      <c r="A12" s="74"/>
      <c r="B12" s="74"/>
      <c r="D12" s="58"/>
      <c r="E12" s="58"/>
      <c r="F12" s="58"/>
      <c r="J12" s="79"/>
    </row>
    <row r="13" spans="1:10" ht="18.75" x14ac:dyDescent="0.3">
      <c r="A13" s="74"/>
      <c r="B13" s="74"/>
      <c r="D13" s="58"/>
      <c r="E13" s="58"/>
      <c r="F13" s="58"/>
      <c r="J13" s="79"/>
    </row>
    <row r="14" spans="1:10" ht="18.75" x14ac:dyDescent="0.3">
      <c r="A14" s="74"/>
      <c r="B14" s="74"/>
      <c r="D14" s="58"/>
      <c r="E14" s="58"/>
      <c r="F14" s="58"/>
      <c r="J14" s="79"/>
    </row>
    <row r="15" spans="1:10" ht="18.75" x14ac:dyDescent="0.3">
      <c r="A15" s="74"/>
      <c r="B15" s="74"/>
      <c r="D15" s="58"/>
      <c r="E15" s="58"/>
      <c r="F15" s="58"/>
      <c r="J15" s="79"/>
    </row>
    <row r="16" spans="1:10" ht="19.5" thickBot="1" x14ac:dyDescent="0.35">
      <c r="A16" s="74"/>
      <c r="B16" s="74"/>
      <c r="D16" s="65"/>
      <c r="E16" s="65"/>
      <c r="F16" s="66"/>
      <c r="J16" s="79"/>
    </row>
    <row r="17" spans="1:12" ht="35.450000000000003" customHeight="1" thickBot="1" x14ac:dyDescent="0.35">
      <c r="A17" s="74"/>
      <c r="B17" s="74"/>
      <c r="D17" s="80" t="s">
        <v>27</v>
      </c>
      <c r="E17" s="81"/>
      <c r="F17" s="66"/>
      <c r="G17" s="77"/>
      <c r="H17" s="69"/>
      <c r="I17" s="64"/>
      <c r="J17" s="79"/>
      <c r="K17" s="79"/>
      <c r="L17" s="79"/>
    </row>
    <row r="18" spans="1:12" ht="35.450000000000003" customHeight="1" thickBot="1" x14ac:dyDescent="0.35">
      <c r="A18" s="74"/>
      <c r="B18" s="74"/>
      <c r="D18" s="67" t="s">
        <v>53</v>
      </c>
      <c r="E18" s="81">
        <v>2</v>
      </c>
      <c r="F18" s="66"/>
      <c r="G18" s="77"/>
      <c r="K18" s="79"/>
      <c r="L18" s="79"/>
    </row>
    <row r="19" spans="1:12" ht="35.450000000000003" customHeight="1" thickBot="1" x14ac:dyDescent="0.35">
      <c r="A19" s="74"/>
      <c r="B19" s="74"/>
      <c r="D19" s="80" t="s">
        <v>30</v>
      </c>
      <c r="E19" s="81" t="s">
        <v>39</v>
      </c>
      <c r="F19" s="66"/>
      <c r="G19" s="77"/>
      <c r="K19" s="79"/>
      <c r="L19" s="79"/>
    </row>
    <row r="20" spans="1:12" ht="18.75" x14ac:dyDescent="0.3">
      <c r="A20" s="74"/>
      <c r="B20" s="74"/>
      <c r="D20" s="66"/>
      <c r="E20" s="66"/>
      <c r="F20" s="66"/>
      <c r="J20" s="79"/>
    </row>
    <row r="21" spans="1:12" ht="18.75" x14ac:dyDescent="0.3">
      <c r="A21" s="50"/>
      <c r="B21" s="50"/>
      <c r="C21" s="60" t="s">
        <v>24</v>
      </c>
      <c r="D21" s="59"/>
      <c r="E21" s="53"/>
      <c r="F21" s="66"/>
      <c r="G21" s="55"/>
      <c r="H21" s="54"/>
      <c r="I21" s="54"/>
      <c r="J21" s="79"/>
    </row>
    <row r="22" spans="1:12" ht="15.75" thickBot="1" x14ac:dyDescent="0.3">
      <c r="A22" s="50"/>
      <c r="B22" s="50"/>
      <c r="C22" s="51"/>
      <c r="D22" s="57"/>
      <c r="E22" s="51"/>
      <c r="F22" s="51"/>
      <c r="G22" s="51"/>
      <c r="H22" s="51"/>
      <c r="I22" s="51"/>
      <c r="J22" s="52"/>
    </row>
    <row r="23" spans="1:12" ht="45.75" thickBot="1" x14ac:dyDescent="0.3">
      <c r="A23" s="74"/>
      <c r="B23" s="47"/>
      <c r="C23" s="42" t="s">
        <v>0</v>
      </c>
      <c r="D23" s="42" t="s">
        <v>1</v>
      </c>
      <c r="E23" s="43" t="s">
        <v>2</v>
      </c>
      <c r="F23" s="43" t="s">
        <v>48</v>
      </c>
      <c r="G23" s="43" t="s">
        <v>50</v>
      </c>
      <c r="H23" s="43" t="s">
        <v>36</v>
      </c>
      <c r="I23" s="43" t="s">
        <v>3</v>
      </c>
      <c r="J23" s="43" t="s">
        <v>4</v>
      </c>
      <c r="K23" s="77"/>
    </row>
    <row r="24" spans="1:12" ht="15.75" thickBot="1" x14ac:dyDescent="0.3">
      <c r="A24" s="74"/>
      <c r="B24" s="47"/>
      <c r="C24" s="44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77"/>
    </row>
    <row r="25" spans="1:12" ht="15.75" thickBot="1" x14ac:dyDescent="0.3">
      <c r="A25" s="74"/>
      <c r="B25" s="47"/>
      <c r="C25" s="94" t="s">
        <v>54</v>
      </c>
      <c r="D25" s="95"/>
      <c r="E25" s="95"/>
      <c r="F25" s="95"/>
      <c r="G25" s="96"/>
      <c r="H25" s="96"/>
      <c r="I25" s="96"/>
      <c r="J25" s="97"/>
      <c r="K25" s="77"/>
    </row>
    <row r="26" spans="1:12" ht="60.75" customHeight="1" thickBot="1" x14ac:dyDescent="0.3">
      <c r="A26" s="74"/>
      <c r="B26" s="47"/>
      <c r="C26" s="4">
        <v>1</v>
      </c>
      <c r="D26" s="45" t="s">
        <v>20</v>
      </c>
      <c r="E26" s="61" t="s">
        <v>5</v>
      </c>
      <c r="F26" s="87">
        <f>ROUNDUP(H45/2,0)</f>
        <v>609</v>
      </c>
      <c r="G26" s="90"/>
      <c r="H26" s="89">
        <f>ROUND($F$26*$G$26,2)</f>
        <v>0</v>
      </c>
      <c r="I26" s="89">
        <f>ROUND($H$26*0.23,2)</f>
        <v>0</v>
      </c>
      <c r="J26" s="89">
        <f>H26+I26</f>
        <v>0</v>
      </c>
      <c r="K26" s="77"/>
    </row>
    <row r="27" spans="1:12" ht="74.25" customHeight="1" thickBot="1" x14ac:dyDescent="0.3">
      <c r="A27" s="74"/>
      <c r="B27" s="47"/>
      <c r="C27" s="4">
        <v>2</v>
      </c>
      <c r="D27" s="45" t="s">
        <v>21</v>
      </c>
      <c r="E27" s="61" t="s">
        <v>5</v>
      </c>
      <c r="F27" s="87">
        <f>ROUNDDOWN(H45/2,0)</f>
        <v>609</v>
      </c>
      <c r="G27" s="90"/>
      <c r="H27" s="89">
        <f>ROUND($F$27*$G$27,2)</f>
        <v>0</v>
      </c>
      <c r="I27" s="89">
        <f>ROUND($H$27*0.23,2)</f>
        <v>0</v>
      </c>
      <c r="J27" s="89">
        <f>H27+I27</f>
        <v>0</v>
      </c>
      <c r="K27" s="77"/>
    </row>
    <row r="28" spans="1:12" ht="63.6" customHeight="1" thickBot="1" x14ac:dyDescent="0.3">
      <c r="A28" s="74"/>
      <c r="B28" s="47"/>
      <c r="C28" s="4">
        <v>3</v>
      </c>
      <c r="D28" s="45" t="s">
        <v>6</v>
      </c>
      <c r="E28" s="61" t="s">
        <v>5</v>
      </c>
      <c r="F28" s="87">
        <f>H45</f>
        <v>1218</v>
      </c>
      <c r="G28" s="90"/>
      <c r="H28" s="89">
        <f>ROUND($F$28*$G$28,2)</f>
        <v>0</v>
      </c>
      <c r="I28" s="89">
        <f>ROUND($H$28*0.23,2)</f>
        <v>0</v>
      </c>
      <c r="J28" s="89">
        <f>H28+I28</f>
        <v>0</v>
      </c>
      <c r="K28" s="77"/>
    </row>
    <row r="29" spans="1:12" ht="45" customHeight="1" thickBot="1" x14ac:dyDescent="0.3">
      <c r="A29" s="74"/>
      <c r="B29" s="47"/>
      <c r="C29" s="4">
        <v>4</v>
      </c>
      <c r="D29" s="45" t="s">
        <v>7</v>
      </c>
      <c r="E29" s="61" t="s">
        <v>8</v>
      </c>
      <c r="F29" s="87">
        <f>F27</f>
        <v>609</v>
      </c>
      <c r="G29" s="90"/>
      <c r="H29" s="89">
        <f>ROUND($F$29*$G$29,2)</f>
        <v>0</v>
      </c>
      <c r="I29" s="89">
        <f>ROUND($H$29*0.23,2)</f>
        <v>0</v>
      </c>
      <c r="J29" s="89">
        <f>H29+I29</f>
        <v>0</v>
      </c>
      <c r="K29" s="77"/>
    </row>
    <row r="30" spans="1:12" ht="94.5" customHeight="1" thickBot="1" x14ac:dyDescent="0.3">
      <c r="A30" s="74"/>
      <c r="B30" s="47"/>
      <c r="C30" s="4">
        <v>5</v>
      </c>
      <c r="D30" s="45" t="s">
        <v>13</v>
      </c>
      <c r="E30" s="61" t="s">
        <v>14</v>
      </c>
      <c r="F30" s="83"/>
      <c r="G30" s="90"/>
      <c r="H30" s="83"/>
      <c r="I30" s="83"/>
      <c r="J30" s="83"/>
      <c r="K30" s="77"/>
    </row>
    <row r="31" spans="1:12" ht="89.25" customHeight="1" thickBot="1" x14ac:dyDescent="0.3">
      <c r="A31" s="74"/>
      <c r="B31" s="47"/>
      <c r="C31" s="4">
        <v>6</v>
      </c>
      <c r="D31" s="45" t="s">
        <v>15</v>
      </c>
      <c r="E31" s="61" t="s">
        <v>14</v>
      </c>
      <c r="F31" s="83"/>
      <c r="G31" s="90"/>
      <c r="H31" s="83"/>
      <c r="I31" s="83"/>
      <c r="J31" s="83"/>
      <c r="K31" s="77"/>
    </row>
    <row r="32" spans="1:12" ht="90.75" customHeight="1" thickBot="1" x14ac:dyDescent="0.3">
      <c r="A32" s="74"/>
      <c r="B32" s="47"/>
      <c r="C32" s="4">
        <v>7</v>
      </c>
      <c r="D32" s="45" t="s">
        <v>16</v>
      </c>
      <c r="E32" s="61" t="s">
        <v>14</v>
      </c>
      <c r="F32" s="83"/>
      <c r="G32" s="90"/>
      <c r="H32" s="83"/>
      <c r="I32" s="83"/>
      <c r="J32" s="83"/>
      <c r="K32" s="77"/>
    </row>
    <row r="33" spans="1:11" ht="90" customHeight="1" thickBot="1" x14ac:dyDescent="0.3">
      <c r="A33" s="74"/>
      <c r="B33" s="47"/>
      <c r="C33" s="4">
        <v>8</v>
      </c>
      <c r="D33" s="45" t="s">
        <v>17</v>
      </c>
      <c r="E33" s="61" t="s">
        <v>12</v>
      </c>
      <c r="F33" s="83"/>
      <c r="G33" s="90"/>
      <c r="H33" s="83"/>
      <c r="I33" s="83"/>
      <c r="J33" s="83"/>
      <c r="K33" s="77"/>
    </row>
    <row r="34" spans="1:11" ht="64.5" customHeight="1" thickBot="1" x14ac:dyDescent="0.3">
      <c r="A34" s="74"/>
      <c r="B34" s="47"/>
      <c r="C34" s="4">
        <v>9</v>
      </c>
      <c r="D34" s="45" t="s">
        <v>18</v>
      </c>
      <c r="E34" s="45" t="s">
        <v>19</v>
      </c>
      <c r="F34" s="83"/>
      <c r="G34" s="90"/>
      <c r="H34" s="83"/>
      <c r="I34" s="83"/>
      <c r="J34" s="83"/>
      <c r="K34" s="77"/>
    </row>
    <row r="35" spans="1:11" ht="45" customHeight="1" thickBot="1" x14ac:dyDescent="0.3">
      <c r="A35" s="74"/>
      <c r="B35" s="47"/>
      <c r="C35" s="4">
        <v>10</v>
      </c>
      <c r="D35" s="103" t="s">
        <v>47</v>
      </c>
      <c r="E35" s="104"/>
      <c r="F35" s="87">
        <f>ROUND(H45*3.5%,0)</f>
        <v>43</v>
      </c>
      <c r="G35" s="84"/>
      <c r="H35" s="89">
        <f>ROUND(F35*(G30*120+G33*40+G34),2)</f>
        <v>0</v>
      </c>
      <c r="I35" s="89">
        <f>ROUND($H$35*0.23,2)</f>
        <v>0</v>
      </c>
      <c r="J35" s="89">
        <f t="shared" ref="J35:J37" si="0">H35+I35</f>
        <v>0</v>
      </c>
      <c r="K35" s="77"/>
    </row>
    <row r="36" spans="1:11" ht="45" customHeight="1" thickBot="1" x14ac:dyDescent="0.3">
      <c r="A36" s="74"/>
      <c r="B36" s="47"/>
      <c r="C36" s="4">
        <v>11</v>
      </c>
      <c r="D36" s="103" t="s">
        <v>46</v>
      </c>
      <c r="E36" s="104"/>
      <c r="F36" s="87">
        <f>ROUND(H45*1%,0)</f>
        <v>12</v>
      </c>
      <c r="G36" s="83"/>
      <c r="H36" s="89">
        <f>ROUND(F36*(G31*120+G33*80+G34),2)</f>
        <v>0</v>
      </c>
      <c r="I36" s="89">
        <f>ROUND($H$36*0.23,2)</f>
        <v>0</v>
      </c>
      <c r="J36" s="89">
        <f t="shared" si="0"/>
        <v>0</v>
      </c>
      <c r="K36" s="77"/>
    </row>
    <row r="37" spans="1:11" ht="45" customHeight="1" thickBot="1" x14ac:dyDescent="0.3">
      <c r="A37" s="74"/>
      <c r="B37" s="47"/>
      <c r="C37" s="4">
        <v>12</v>
      </c>
      <c r="D37" s="103" t="s">
        <v>45</v>
      </c>
      <c r="E37" s="104"/>
      <c r="F37" s="87">
        <f>ROUND(H45*2%,0)</f>
        <v>24</v>
      </c>
      <c r="G37" s="83"/>
      <c r="H37" s="89">
        <f>ROUND(F37*(G32*120+G33*40+G34),2)</f>
        <v>0</v>
      </c>
      <c r="I37" s="89">
        <f>ROUND($H$37*0.23,2)</f>
        <v>0</v>
      </c>
      <c r="J37" s="89">
        <f t="shared" si="0"/>
        <v>0</v>
      </c>
      <c r="K37" s="77"/>
    </row>
    <row r="38" spans="1:11" ht="34.5" customHeight="1" thickBot="1" x14ac:dyDescent="0.3">
      <c r="A38" s="74"/>
      <c r="B38" s="47"/>
      <c r="C38" s="98" t="s">
        <v>51</v>
      </c>
      <c r="D38" s="99"/>
      <c r="E38" s="99"/>
      <c r="F38" s="99"/>
      <c r="G38" s="99"/>
      <c r="H38" s="89">
        <f>SUM(H26:H29,H35:H37)</f>
        <v>0</v>
      </c>
      <c r="I38" s="89">
        <f>SUM(I26:I29,I35:I37)</f>
        <v>0</v>
      </c>
      <c r="J38" s="72">
        <f>SUM(H38:I38)</f>
        <v>0</v>
      </c>
      <c r="K38" s="73"/>
    </row>
    <row r="39" spans="1:11" ht="23.25" customHeight="1" thickBot="1" x14ac:dyDescent="0.3">
      <c r="A39" s="74"/>
      <c r="B39" s="47"/>
      <c r="C39" s="94" t="s">
        <v>55</v>
      </c>
      <c r="D39" s="95"/>
      <c r="E39" s="95"/>
      <c r="F39" s="95"/>
      <c r="G39" s="96"/>
      <c r="H39" s="96"/>
      <c r="I39" s="96"/>
      <c r="J39" s="97"/>
      <c r="K39" s="77"/>
    </row>
    <row r="40" spans="1:11" ht="30.75" thickBot="1" x14ac:dyDescent="0.3">
      <c r="A40" s="74"/>
      <c r="B40" s="47"/>
      <c r="C40" s="4">
        <v>13</v>
      </c>
      <c r="D40" s="45" t="s">
        <v>9</v>
      </c>
      <c r="E40" s="61" t="s">
        <v>10</v>
      </c>
      <c r="F40" s="87">
        <f>H45*45</f>
        <v>54810</v>
      </c>
      <c r="G40" s="90"/>
      <c r="H40" s="71">
        <f>ROUND($F$40*$G$40,2)</f>
        <v>0</v>
      </c>
      <c r="I40" s="71">
        <f>ROUND($H$40*0.23,2)</f>
        <v>0</v>
      </c>
      <c r="J40" s="71">
        <f>H40+I40</f>
        <v>0</v>
      </c>
      <c r="K40" s="77"/>
    </row>
    <row r="41" spans="1:11" ht="33" customHeight="1" thickBot="1" x14ac:dyDescent="0.3">
      <c r="A41" s="74"/>
      <c r="B41" s="47"/>
      <c r="C41" s="4">
        <v>14</v>
      </c>
      <c r="D41" s="45" t="s">
        <v>11</v>
      </c>
      <c r="E41" s="61" t="s">
        <v>12</v>
      </c>
      <c r="F41" s="87">
        <f>H45*3</f>
        <v>3654</v>
      </c>
      <c r="G41" s="90"/>
      <c r="H41" s="71">
        <f>ROUND($F$41*$G$41,2)</f>
        <v>0</v>
      </c>
      <c r="I41" s="71">
        <f>ROUND($H$41*0.23,2)</f>
        <v>0</v>
      </c>
      <c r="J41" s="71">
        <f>H41+I41</f>
        <v>0</v>
      </c>
      <c r="K41" s="77"/>
    </row>
    <row r="42" spans="1:11" ht="33" customHeight="1" thickBot="1" x14ac:dyDescent="0.3">
      <c r="A42" s="74"/>
      <c r="B42" s="47"/>
      <c r="C42" s="98" t="s">
        <v>52</v>
      </c>
      <c r="D42" s="99"/>
      <c r="E42" s="99"/>
      <c r="F42" s="99"/>
      <c r="G42" s="99"/>
      <c r="H42" s="89">
        <f>SUM(H40:H41)</f>
        <v>0</v>
      </c>
      <c r="I42" s="89">
        <f>SUM(I40:I41)</f>
        <v>0</v>
      </c>
      <c r="J42" s="72">
        <f>SUM(H42:I42)</f>
        <v>0</v>
      </c>
      <c r="K42" s="73"/>
    </row>
    <row r="43" spans="1:11" x14ac:dyDescent="0.25">
      <c r="A43" s="74"/>
      <c r="B43" s="74"/>
      <c r="C43" s="76"/>
      <c r="D43" s="55"/>
      <c r="E43" s="55"/>
      <c r="F43" s="55"/>
      <c r="G43" s="76"/>
      <c r="H43" s="76"/>
      <c r="I43" s="76"/>
      <c r="J43" s="76"/>
    </row>
    <row r="44" spans="1:11" ht="30" x14ac:dyDescent="0.25">
      <c r="C44" s="64"/>
      <c r="G44" s="77"/>
      <c r="H44" s="48" t="s">
        <v>22</v>
      </c>
      <c r="I44" s="49" t="s">
        <v>56</v>
      </c>
      <c r="J44" s="49" t="s">
        <v>35</v>
      </c>
    </row>
    <row r="45" spans="1:11" x14ac:dyDescent="0.25">
      <c r="D45" s="114" t="s">
        <v>49</v>
      </c>
      <c r="E45" s="115"/>
      <c r="F45" s="115"/>
      <c r="H45" s="86">
        <f>IF(E18=1,508,IF(E18=2,1218,IF(E18=3,615,IF(E18=4,749,IF(E18=5,793,IF(E18=6,1745,""))))))</f>
        <v>1218</v>
      </c>
      <c r="I45" s="68">
        <f>H38+H42</f>
        <v>0</v>
      </c>
      <c r="J45" s="68">
        <f>J38+J42</f>
        <v>0</v>
      </c>
    </row>
    <row r="48" spans="1:11" x14ac:dyDescent="0.25">
      <c r="C48" s="105" t="s">
        <v>37</v>
      </c>
      <c r="D48" s="108" t="s">
        <v>38</v>
      </c>
      <c r="E48" s="108"/>
      <c r="F48" s="108"/>
      <c r="G48" s="108"/>
      <c r="H48" s="108"/>
      <c r="I48" s="108"/>
      <c r="J48" s="109"/>
    </row>
    <row r="49" spans="2:10" x14ac:dyDescent="0.25">
      <c r="B49" s="64"/>
      <c r="C49" s="106"/>
      <c r="D49" s="110"/>
      <c r="E49" s="110"/>
      <c r="F49" s="110"/>
      <c r="G49" s="110"/>
      <c r="H49" s="110"/>
      <c r="I49" s="110"/>
      <c r="J49" s="111"/>
    </row>
    <row r="50" spans="2:10" x14ac:dyDescent="0.25">
      <c r="B50" s="64"/>
      <c r="C50" s="107"/>
      <c r="D50" s="112"/>
      <c r="E50" s="112"/>
      <c r="F50" s="112"/>
      <c r="G50" s="112"/>
      <c r="H50" s="112"/>
      <c r="I50" s="112"/>
      <c r="J50" s="113"/>
    </row>
    <row r="51" spans="2:10" ht="15" customHeight="1" x14ac:dyDescent="0.25"/>
    <row r="52" spans="2:10" ht="15.75" thickBot="1" x14ac:dyDescent="0.3"/>
    <row r="53" spans="2:10" ht="45" customHeight="1" thickBot="1" x14ac:dyDescent="0.3">
      <c r="C53" s="80" t="s">
        <v>31</v>
      </c>
      <c r="D53" s="80"/>
    </row>
    <row r="54" spans="2:10" ht="45" customHeight="1" thickBot="1" x14ac:dyDescent="0.3">
      <c r="C54" s="80" t="s">
        <v>32</v>
      </c>
      <c r="D54" s="80"/>
    </row>
    <row r="55" spans="2:10" x14ac:dyDescent="0.25">
      <c r="C55" s="76"/>
    </row>
    <row r="56" spans="2:10" x14ac:dyDescent="0.25">
      <c r="H56" s="85" t="s">
        <v>33</v>
      </c>
    </row>
    <row r="57" spans="2:10" x14ac:dyDescent="0.25">
      <c r="H57" s="78" t="s">
        <v>34</v>
      </c>
      <c r="I57" s="78"/>
    </row>
    <row r="58" spans="2:10" ht="15.75" thickBot="1" x14ac:dyDescent="0.3">
      <c r="F58" s="82"/>
    </row>
    <row r="59" spans="2:10" ht="45" customHeight="1" thickBot="1" x14ac:dyDescent="0.3">
      <c r="F59" s="79"/>
      <c r="H59" s="100"/>
      <c r="I59" s="101"/>
      <c r="J59" s="102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2">
    <mergeCell ref="H59:J59"/>
    <mergeCell ref="D5:G5"/>
    <mergeCell ref="C25:J25"/>
    <mergeCell ref="D35:E35"/>
    <mergeCell ref="D36:E36"/>
    <mergeCell ref="D37:E37"/>
    <mergeCell ref="C38:G38"/>
    <mergeCell ref="C42:G42"/>
    <mergeCell ref="C39:J39"/>
    <mergeCell ref="D45:F45"/>
    <mergeCell ref="C48:C50"/>
    <mergeCell ref="D48:J5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59"/>
  <sheetViews>
    <sheetView topLeftCell="A2" workbookViewId="0">
      <selection activeCell="E27" sqref="E27"/>
    </sheetView>
  </sheetViews>
  <sheetFormatPr defaultColWidth="8.7109375" defaultRowHeight="15" x14ac:dyDescent="0.25"/>
  <cols>
    <col min="1" max="1" width="5.140625" style="85" customWidth="1"/>
    <col min="2" max="2" width="4.85546875" style="85" customWidth="1"/>
    <col min="3" max="3" width="12.28515625" style="85" customWidth="1"/>
    <col min="4" max="4" width="23.42578125" style="85" customWidth="1"/>
    <col min="5" max="5" width="23.140625" style="85" customWidth="1"/>
    <col min="6" max="6" width="11.5703125" style="85" customWidth="1"/>
    <col min="7" max="7" width="12.28515625" style="85" customWidth="1"/>
    <col min="8" max="8" width="15.42578125" style="85" bestFit="1" customWidth="1"/>
    <col min="9" max="10" width="15.85546875" style="85" bestFit="1" customWidth="1"/>
    <col min="11" max="11" width="14.85546875" style="85" bestFit="1" customWidth="1"/>
    <col min="12" max="16384" width="8.7109375" style="85"/>
  </cols>
  <sheetData>
    <row r="2" spans="1:10" x14ac:dyDescent="0.25">
      <c r="A2" s="50"/>
      <c r="B2" s="50"/>
      <c r="C2" s="76"/>
      <c r="D2" s="76"/>
      <c r="E2" s="53" t="s">
        <v>29</v>
      </c>
      <c r="F2" s="53"/>
      <c r="G2" s="55"/>
      <c r="H2" s="54"/>
      <c r="I2" s="54"/>
    </row>
    <row r="3" spans="1:10" x14ac:dyDescent="0.25">
      <c r="A3" s="50"/>
      <c r="B3" s="50"/>
      <c r="C3" s="78"/>
      <c r="D3" s="78"/>
      <c r="E3" s="56"/>
      <c r="F3" s="56"/>
      <c r="J3" s="79"/>
    </row>
    <row r="4" spans="1:10" x14ac:dyDescent="0.25">
      <c r="A4" s="50"/>
      <c r="B4" s="50"/>
      <c r="C4" s="78"/>
      <c r="D4" s="78"/>
      <c r="E4" s="56"/>
      <c r="F4" s="56"/>
      <c r="J4" s="79"/>
    </row>
    <row r="5" spans="1:10" ht="18.75" x14ac:dyDescent="0.3">
      <c r="A5" s="50"/>
      <c r="B5" s="50"/>
      <c r="C5" s="78"/>
      <c r="D5" s="91" t="s">
        <v>23</v>
      </c>
      <c r="E5" s="92"/>
      <c r="F5" s="92"/>
      <c r="G5" s="93"/>
      <c r="H5" s="88"/>
      <c r="J5" s="79"/>
    </row>
    <row r="6" spans="1:10" ht="19.5" thickBot="1" x14ac:dyDescent="0.35">
      <c r="A6" s="50"/>
      <c r="B6" s="50"/>
      <c r="C6" s="63" t="s">
        <v>25</v>
      </c>
      <c r="D6" s="58"/>
      <c r="E6" s="58"/>
      <c r="F6" s="58"/>
      <c r="J6" s="79"/>
    </row>
    <row r="7" spans="1:10" ht="45" customHeight="1" thickBot="1" x14ac:dyDescent="0.35">
      <c r="A7" s="50"/>
      <c r="B7" s="62"/>
      <c r="C7" s="80" t="s">
        <v>26</v>
      </c>
      <c r="D7" s="80"/>
      <c r="E7" s="58"/>
      <c r="F7" s="58"/>
      <c r="J7" s="79"/>
    </row>
    <row r="8" spans="1:10" ht="45" customHeight="1" thickBot="1" x14ac:dyDescent="0.35">
      <c r="A8" s="50"/>
      <c r="B8" s="62"/>
      <c r="C8" s="80" t="s">
        <v>28</v>
      </c>
      <c r="D8" s="80"/>
      <c r="E8" s="58"/>
      <c r="F8" s="58"/>
      <c r="J8" s="79"/>
    </row>
    <row r="9" spans="1:10" ht="18.75" x14ac:dyDescent="0.3">
      <c r="A9" s="74"/>
      <c r="B9" s="74"/>
      <c r="C9" s="76"/>
      <c r="D9" s="58"/>
      <c r="E9" s="58"/>
      <c r="F9" s="58"/>
      <c r="J9" s="79"/>
    </row>
    <row r="10" spans="1:10" ht="18.75" x14ac:dyDescent="0.3">
      <c r="A10" s="74"/>
      <c r="B10" s="74"/>
      <c r="D10" s="58"/>
      <c r="E10" s="58"/>
      <c r="F10" s="58"/>
      <c r="J10" s="79"/>
    </row>
    <row r="11" spans="1:10" ht="18.75" x14ac:dyDescent="0.3">
      <c r="A11" s="74"/>
      <c r="B11" s="74"/>
      <c r="D11" s="58"/>
      <c r="E11" s="58"/>
      <c r="F11" s="58"/>
      <c r="J11" s="79"/>
    </row>
    <row r="12" spans="1:10" ht="18.75" x14ac:dyDescent="0.3">
      <c r="A12" s="74"/>
      <c r="B12" s="74"/>
      <c r="D12" s="58"/>
      <c r="E12" s="58"/>
      <c r="F12" s="58"/>
      <c r="J12" s="79"/>
    </row>
    <row r="13" spans="1:10" ht="18.75" x14ac:dyDescent="0.3">
      <c r="A13" s="74"/>
      <c r="B13" s="74"/>
      <c r="D13" s="58"/>
      <c r="E13" s="58"/>
      <c r="F13" s="58"/>
      <c r="J13" s="79"/>
    </row>
    <row r="14" spans="1:10" ht="18.75" x14ac:dyDescent="0.3">
      <c r="A14" s="74"/>
      <c r="B14" s="74"/>
      <c r="D14" s="58"/>
      <c r="E14" s="58"/>
      <c r="F14" s="58"/>
      <c r="J14" s="79"/>
    </row>
    <row r="15" spans="1:10" ht="18.75" x14ac:dyDescent="0.3">
      <c r="A15" s="74"/>
      <c r="B15" s="74"/>
      <c r="D15" s="58"/>
      <c r="E15" s="58"/>
      <c r="F15" s="58"/>
      <c r="J15" s="79"/>
    </row>
    <row r="16" spans="1:10" ht="19.5" thickBot="1" x14ac:dyDescent="0.35">
      <c r="A16" s="74"/>
      <c r="B16" s="74"/>
      <c r="D16" s="65"/>
      <c r="E16" s="65"/>
      <c r="F16" s="66"/>
      <c r="J16" s="79"/>
    </row>
    <row r="17" spans="1:12" ht="35.450000000000003" customHeight="1" thickBot="1" x14ac:dyDescent="0.35">
      <c r="A17" s="74"/>
      <c r="B17" s="74"/>
      <c r="D17" s="80" t="s">
        <v>27</v>
      </c>
      <c r="E17" s="81"/>
      <c r="F17" s="66"/>
      <c r="G17" s="77"/>
      <c r="H17" s="69"/>
      <c r="I17" s="64"/>
      <c r="J17" s="79"/>
      <c r="K17" s="79"/>
      <c r="L17" s="79"/>
    </row>
    <row r="18" spans="1:12" ht="35.450000000000003" customHeight="1" thickBot="1" x14ac:dyDescent="0.35">
      <c r="A18" s="74"/>
      <c r="B18" s="74"/>
      <c r="D18" s="67" t="s">
        <v>53</v>
      </c>
      <c r="E18" s="81">
        <v>3</v>
      </c>
      <c r="F18" s="66"/>
      <c r="G18" s="77"/>
      <c r="K18" s="79"/>
      <c r="L18" s="79"/>
    </row>
    <row r="19" spans="1:12" ht="35.450000000000003" customHeight="1" thickBot="1" x14ac:dyDescent="0.35">
      <c r="A19" s="74"/>
      <c r="B19" s="74"/>
      <c r="D19" s="80" t="s">
        <v>30</v>
      </c>
      <c r="E19" s="81" t="s">
        <v>40</v>
      </c>
      <c r="F19" s="66"/>
      <c r="G19" s="77"/>
      <c r="K19" s="79"/>
      <c r="L19" s="79"/>
    </row>
    <row r="20" spans="1:12" ht="18.75" x14ac:dyDescent="0.3">
      <c r="A20" s="74"/>
      <c r="B20" s="74"/>
      <c r="D20" s="66"/>
      <c r="E20" s="66"/>
      <c r="F20" s="66"/>
      <c r="J20" s="79"/>
    </row>
    <row r="21" spans="1:12" ht="18.75" x14ac:dyDescent="0.3">
      <c r="A21" s="50"/>
      <c r="B21" s="50"/>
      <c r="C21" s="60" t="s">
        <v>24</v>
      </c>
      <c r="D21" s="59"/>
      <c r="E21" s="53"/>
      <c r="F21" s="66"/>
      <c r="G21" s="55"/>
      <c r="H21" s="54"/>
      <c r="I21" s="54"/>
      <c r="J21" s="79"/>
    </row>
    <row r="22" spans="1:12" ht="15.75" thickBot="1" x14ac:dyDescent="0.3">
      <c r="A22" s="50"/>
      <c r="B22" s="50"/>
      <c r="C22" s="51"/>
      <c r="D22" s="57"/>
      <c r="E22" s="51"/>
      <c r="F22" s="51"/>
      <c r="G22" s="51"/>
      <c r="H22" s="51"/>
      <c r="I22" s="51"/>
      <c r="J22" s="52"/>
    </row>
    <row r="23" spans="1:12" ht="45.75" thickBot="1" x14ac:dyDescent="0.3">
      <c r="A23" s="74"/>
      <c r="B23" s="47"/>
      <c r="C23" s="42" t="s">
        <v>0</v>
      </c>
      <c r="D23" s="42" t="s">
        <v>1</v>
      </c>
      <c r="E23" s="43" t="s">
        <v>2</v>
      </c>
      <c r="F23" s="43" t="s">
        <v>48</v>
      </c>
      <c r="G23" s="43" t="s">
        <v>50</v>
      </c>
      <c r="H23" s="43" t="s">
        <v>36</v>
      </c>
      <c r="I23" s="43" t="s">
        <v>3</v>
      </c>
      <c r="J23" s="43" t="s">
        <v>4</v>
      </c>
      <c r="K23" s="77"/>
    </row>
    <row r="24" spans="1:12" ht="15.75" thickBot="1" x14ac:dyDescent="0.3">
      <c r="A24" s="74"/>
      <c r="B24" s="47"/>
      <c r="C24" s="44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77"/>
    </row>
    <row r="25" spans="1:12" ht="15.75" thickBot="1" x14ac:dyDescent="0.3">
      <c r="A25" s="74"/>
      <c r="B25" s="47"/>
      <c r="C25" s="94" t="s">
        <v>54</v>
      </c>
      <c r="D25" s="95"/>
      <c r="E25" s="95"/>
      <c r="F25" s="95"/>
      <c r="G25" s="96"/>
      <c r="H25" s="96"/>
      <c r="I25" s="96"/>
      <c r="J25" s="97"/>
      <c r="K25" s="77"/>
    </row>
    <row r="26" spans="1:12" ht="60.75" customHeight="1" thickBot="1" x14ac:dyDescent="0.3">
      <c r="A26" s="74"/>
      <c r="B26" s="47"/>
      <c r="C26" s="4">
        <v>1</v>
      </c>
      <c r="D26" s="45" t="s">
        <v>20</v>
      </c>
      <c r="E26" s="61" t="s">
        <v>5</v>
      </c>
      <c r="F26" s="87">
        <f>ROUNDUP(H45/2,0)</f>
        <v>308</v>
      </c>
      <c r="G26" s="90"/>
      <c r="H26" s="89">
        <f>ROUND($F$26*$G$26,2)</f>
        <v>0</v>
      </c>
      <c r="I26" s="89">
        <f>ROUND($H$26*0.23,2)</f>
        <v>0</v>
      </c>
      <c r="J26" s="89">
        <f>H26+I26</f>
        <v>0</v>
      </c>
      <c r="K26" s="77"/>
    </row>
    <row r="27" spans="1:12" ht="74.25" customHeight="1" thickBot="1" x14ac:dyDescent="0.3">
      <c r="A27" s="74"/>
      <c r="B27" s="47"/>
      <c r="C27" s="4">
        <v>2</v>
      </c>
      <c r="D27" s="45" t="s">
        <v>21</v>
      </c>
      <c r="E27" s="61" t="s">
        <v>5</v>
      </c>
      <c r="F27" s="87">
        <f>ROUNDDOWN(H45/2,0)</f>
        <v>307</v>
      </c>
      <c r="G27" s="90"/>
      <c r="H27" s="89">
        <f>ROUND($F$27*$G$27,2)</f>
        <v>0</v>
      </c>
      <c r="I27" s="89">
        <f>ROUND($H$27*0.23,2)</f>
        <v>0</v>
      </c>
      <c r="J27" s="89">
        <f>H27+I27</f>
        <v>0</v>
      </c>
      <c r="K27" s="77"/>
    </row>
    <row r="28" spans="1:12" ht="63.6" customHeight="1" thickBot="1" x14ac:dyDescent="0.3">
      <c r="A28" s="74"/>
      <c r="B28" s="47"/>
      <c r="C28" s="4">
        <v>3</v>
      </c>
      <c r="D28" s="45" t="s">
        <v>6</v>
      </c>
      <c r="E28" s="61" t="s">
        <v>5</v>
      </c>
      <c r="F28" s="87">
        <f>H45</f>
        <v>615</v>
      </c>
      <c r="G28" s="90"/>
      <c r="H28" s="89">
        <f>ROUND($F$28*$G$28,2)</f>
        <v>0</v>
      </c>
      <c r="I28" s="89">
        <f>ROUND($H$28*0.23,2)</f>
        <v>0</v>
      </c>
      <c r="J28" s="89">
        <f>H28+I28</f>
        <v>0</v>
      </c>
      <c r="K28" s="77"/>
    </row>
    <row r="29" spans="1:12" ht="45" customHeight="1" thickBot="1" x14ac:dyDescent="0.3">
      <c r="A29" s="74"/>
      <c r="B29" s="47"/>
      <c r="C29" s="4">
        <v>4</v>
      </c>
      <c r="D29" s="45" t="s">
        <v>7</v>
      </c>
      <c r="E29" s="61" t="s">
        <v>8</v>
      </c>
      <c r="F29" s="87">
        <f>F27</f>
        <v>307</v>
      </c>
      <c r="G29" s="90"/>
      <c r="H29" s="89">
        <f>ROUND($F$29*$G$29,2)</f>
        <v>0</v>
      </c>
      <c r="I29" s="89">
        <f>ROUND($H$29*0.23,2)</f>
        <v>0</v>
      </c>
      <c r="J29" s="89">
        <f>H29+I29</f>
        <v>0</v>
      </c>
      <c r="K29" s="77"/>
    </row>
    <row r="30" spans="1:12" ht="94.5" customHeight="1" thickBot="1" x14ac:dyDescent="0.3">
      <c r="A30" s="74"/>
      <c r="B30" s="47"/>
      <c r="C30" s="4">
        <v>5</v>
      </c>
      <c r="D30" s="45" t="s">
        <v>13</v>
      </c>
      <c r="E30" s="61" t="s">
        <v>14</v>
      </c>
      <c r="F30" s="83"/>
      <c r="G30" s="90"/>
      <c r="H30" s="83"/>
      <c r="I30" s="83"/>
      <c r="J30" s="83"/>
      <c r="K30" s="77"/>
    </row>
    <row r="31" spans="1:12" ht="89.25" customHeight="1" thickBot="1" x14ac:dyDescent="0.3">
      <c r="A31" s="74"/>
      <c r="B31" s="47"/>
      <c r="C31" s="4">
        <v>6</v>
      </c>
      <c r="D31" s="45" t="s">
        <v>15</v>
      </c>
      <c r="E31" s="61" t="s">
        <v>14</v>
      </c>
      <c r="F31" s="83"/>
      <c r="G31" s="90"/>
      <c r="H31" s="83"/>
      <c r="I31" s="83"/>
      <c r="J31" s="83"/>
      <c r="K31" s="77"/>
    </row>
    <row r="32" spans="1:12" ht="90.75" customHeight="1" thickBot="1" x14ac:dyDescent="0.3">
      <c r="A32" s="74"/>
      <c r="B32" s="47"/>
      <c r="C32" s="4">
        <v>7</v>
      </c>
      <c r="D32" s="45" t="s">
        <v>16</v>
      </c>
      <c r="E32" s="61" t="s">
        <v>14</v>
      </c>
      <c r="F32" s="83"/>
      <c r="G32" s="90"/>
      <c r="H32" s="83"/>
      <c r="I32" s="83"/>
      <c r="J32" s="83"/>
      <c r="K32" s="77"/>
    </row>
    <row r="33" spans="1:11" ht="90" customHeight="1" thickBot="1" x14ac:dyDescent="0.3">
      <c r="A33" s="74"/>
      <c r="B33" s="47"/>
      <c r="C33" s="4">
        <v>8</v>
      </c>
      <c r="D33" s="45" t="s">
        <v>17</v>
      </c>
      <c r="E33" s="61" t="s">
        <v>12</v>
      </c>
      <c r="F33" s="83"/>
      <c r="G33" s="90"/>
      <c r="H33" s="83"/>
      <c r="I33" s="83"/>
      <c r="J33" s="83"/>
      <c r="K33" s="77"/>
    </row>
    <row r="34" spans="1:11" ht="64.5" customHeight="1" thickBot="1" x14ac:dyDescent="0.3">
      <c r="A34" s="74"/>
      <c r="B34" s="47"/>
      <c r="C34" s="4">
        <v>9</v>
      </c>
      <c r="D34" s="45" t="s">
        <v>18</v>
      </c>
      <c r="E34" s="45" t="s">
        <v>19</v>
      </c>
      <c r="F34" s="83"/>
      <c r="G34" s="90"/>
      <c r="H34" s="83"/>
      <c r="I34" s="83"/>
      <c r="J34" s="83"/>
      <c r="K34" s="77"/>
    </row>
    <row r="35" spans="1:11" ht="45" customHeight="1" thickBot="1" x14ac:dyDescent="0.3">
      <c r="A35" s="74"/>
      <c r="B35" s="47"/>
      <c r="C35" s="4">
        <v>10</v>
      </c>
      <c r="D35" s="103" t="s">
        <v>47</v>
      </c>
      <c r="E35" s="104"/>
      <c r="F35" s="87">
        <f>ROUND(H45*3.5%,0)</f>
        <v>22</v>
      </c>
      <c r="G35" s="84"/>
      <c r="H35" s="89">
        <f>ROUND(F35*(G30*120+G33*40+G34),2)</f>
        <v>0</v>
      </c>
      <c r="I35" s="89">
        <f>ROUND($H$35*0.23,2)</f>
        <v>0</v>
      </c>
      <c r="J35" s="89">
        <f t="shared" ref="J35:J37" si="0">H35+I35</f>
        <v>0</v>
      </c>
      <c r="K35" s="77"/>
    </row>
    <row r="36" spans="1:11" ht="45" customHeight="1" thickBot="1" x14ac:dyDescent="0.3">
      <c r="A36" s="74"/>
      <c r="B36" s="47"/>
      <c r="C36" s="4">
        <v>11</v>
      </c>
      <c r="D36" s="103" t="s">
        <v>46</v>
      </c>
      <c r="E36" s="104"/>
      <c r="F36" s="87">
        <f>ROUND(H45*1%,0)</f>
        <v>6</v>
      </c>
      <c r="G36" s="83"/>
      <c r="H36" s="89">
        <f>ROUND(F36*(G31*120+G33*80+G34),2)</f>
        <v>0</v>
      </c>
      <c r="I36" s="89">
        <f>ROUND($H$36*0.23,2)</f>
        <v>0</v>
      </c>
      <c r="J36" s="89">
        <f t="shared" si="0"/>
        <v>0</v>
      </c>
      <c r="K36" s="77"/>
    </row>
    <row r="37" spans="1:11" ht="45" customHeight="1" thickBot="1" x14ac:dyDescent="0.3">
      <c r="A37" s="74"/>
      <c r="B37" s="47"/>
      <c r="C37" s="4">
        <v>12</v>
      </c>
      <c r="D37" s="103" t="s">
        <v>45</v>
      </c>
      <c r="E37" s="104"/>
      <c r="F37" s="87">
        <f>ROUND(H45*2%,0)</f>
        <v>12</v>
      </c>
      <c r="G37" s="83"/>
      <c r="H37" s="89">
        <f>ROUND(F37*(G32*120+G33*40+G34),2)</f>
        <v>0</v>
      </c>
      <c r="I37" s="89">
        <f>ROUND($H$37*0.23,2)</f>
        <v>0</v>
      </c>
      <c r="J37" s="89">
        <f t="shared" si="0"/>
        <v>0</v>
      </c>
      <c r="K37" s="77"/>
    </row>
    <row r="38" spans="1:11" ht="34.5" customHeight="1" thickBot="1" x14ac:dyDescent="0.3">
      <c r="A38" s="74"/>
      <c r="B38" s="47"/>
      <c r="C38" s="98" t="s">
        <v>51</v>
      </c>
      <c r="D38" s="99"/>
      <c r="E38" s="99"/>
      <c r="F38" s="99"/>
      <c r="G38" s="99"/>
      <c r="H38" s="89">
        <f>SUM(H26:H29,H35:H37)</f>
        <v>0</v>
      </c>
      <c r="I38" s="89">
        <f>SUM(I26:I29,I35:I37)</f>
        <v>0</v>
      </c>
      <c r="J38" s="72">
        <f>SUM(H38:I38)</f>
        <v>0</v>
      </c>
      <c r="K38" s="73"/>
    </row>
    <row r="39" spans="1:11" ht="23.25" customHeight="1" thickBot="1" x14ac:dyDescent="0.3">
      <c r="A39" s="74"/>
      <c r="B39" s="47"/>
      <c r="C39" s="94" t="s">
        <v>55</v>
      </c>
      <c r="D39" s="95"/>
      <c r="E39" s="95"/>
      <c r="F39" s="95"/>
      <c r="G39" s="96"/>
      <c r="H39" s="96"/>
      <c r="I39" s="96"/>
      <c r="J39" s="97"/>
      <c r="K39" s="77"/>
    </row>
    <row r="40" spans="1:11" ht="30.75" thickBot="1" x14ac:dyDescent="0.3">
      <c r="A40" s="74"/>
      <c r="B40" s="47"/>
      <c r="C40" s="4">
        <v>13</v>
      </c>
      <c r="D40" s="45" t="s">
        <v>9</v>
      </c>
      <c r="E40" s="61" t="s">
        <v>10</v>
      </c>
      <c r="F40" s="87">
        <f>H45*45</f>
        <v>27675</v>
      </c>
      <c r="G40" s="90"/>
      <c r="H40" s="71">
        <f>ROUND($F$40*$G$40,2)</f>
        <v>0</v>
      </c>
      <c r="I40" s="71">
        <f>ROUND($H$40*0.23,2)</f>
        <v>0</v>
      </c>
      <c r="J40" s="71">
        <f>H40+I40</f>
        <v>0</v>
      </c>
      <c r="K40" s="77"/>
    </row>
    <row r="41" spans="1:11" ht="33" customHeight="1" thickBot="1" x14ac:dyDescent="0.3">
      <c r="A41" s="74"/>
      <c r="B41" s="47"/>
      <c r="C41" s="4">
        <v>14</v>
      </c>
      <c r="D41" s="45" t="s">
        <v>11</v>
      </c>
      <c r="E41" s="61" t="s">
        <v>12</v>
      </c>
      <c r="F41" s="87">
        <f>H45*3</f>
        <v>1845</v>
      </c>
      <c r="G41" s="90"/>
      <c r="H41" s="71">
        <f>ROUND($F$41*$G$41,2)</f>
        <v>0</v>
      </c>
      <c r="I41" s="71">
        <f>ROUND($H$41*0.23,2)</f>
        <v>0</v>
      </c>
      <c r="J41" s="71">
        <f>H41+I41</f>
        <v>0</v>
      </c>
      <c r="K41" s="77"/>
    </row>
    <row r="42" spans="1:11" ht="33" customHeight="1" thickBot="1" x14ac:dyDescent="0.3">
      <c r="A42" s="74"/>
      <c r="B42" s="47"/>
      <c r="C42" s="98" t="s">
        <v>52</v>
      </c>
      <c r="D42" s="99"/>
      <c r="E42" s="99"/>
      <c r="F42" s="99"/>
      <c r="G42" s="99"/>
      <c r="H42" s="89">
        <f>SUM(H40:H41)</f>
        <v>0</v>
      </c>
      <c r="I42" s="89">
        <f>SUM(I40:I41)</f>
        <v>0</v>
      </c>
      <c r="J42" s="72">
        <f>SUM(H42:I42)</f>
        <v>0</v>
      </c>
      <c r="K42" s="73"/>
    </row>
    <row r="43" spans="1:11" x14ac:dyDescent="0.25">
      <c r="A43" s="74"/>
      <c r="B43" s="74"/>
      <c r="C43" s="76"/>
      <c r="D43" s="55"/>
      <c r="E43" s="55"/>
      <c r="F43" s="55"/>
      <c r="G43" s="76"/>
      <c r="H43" s="76"/>
      <c r="I43" s="76"/>
      <c r="J43" s="76"/>
    </row>
    <row r="44" spans="1:11" ht="30" x14ac:dyDescent="0.25">
      <c r="C44" s="64"/>
      <c r="G44" s="77"/>
      <c r="H44" s="48" t="s">
        <v>22</v>
      </c>
      <c r="I44" s="49" t="s">
        <v>56</v>
      </c>
      <c r="J44" s="49" t="s">
        <v>35</v>
      </c>
    </row>
    <row r="45" spans="1:11" x14ac:dyDescent="0.25">
      <c r="D45" s="114" t="s">
        <v>49</v>
      </c>
      <c r="E45" s="115"/>
      <c r="F45" s="115"/>
      <c r="H45" s="86">
        <f>IF(E18=1,508,IF(E18=2,1218,IF(E18=3,615,IF(E18=4,749,IF(E18=5,793,IF(E18=6,1745,""))))))</f>
        <v>615</v>
      </c>
      <c r="I45" s="68">
        <f>H38+H42</f>
        <v>0</v>
      </c>
      <c r="J45" s="68">
        <f>J38+J42</f>
        <v>0</v>
      </c>
    </row>
    <row r="48" spans="1:11" x14ac:dyDescent="0.25">
      <c r="C48" s="105" t="s">
        <v>37</v>
      </c>
      <c r="D48" s="108" t="s">
        <v>38</v>
      </c>
      <c r="E48" s="108"/>
      <c r="F48" s="108"/>
      <c r="G48" s="108"/>
      <c r="H48" s="108"/>
      <c r="I48" s="108"/>
      <c r="J48" s="109"/>
    </row>
    <row r="49" spans="2:10" x14ac:dyDescent="0.25">
      <c r="B49" s="64"/>
      <c r="C49" s="106"/>
      <c r="D49" s="110"/>
      <c r="E49" s="110"/>
      <c r="F49" s="110"/>
      <c r="G49" s="110"/>
      <c r="H49" s="110"/>
      <c r="I49" s="110"/>
      <c r="J49" s="111"/>
    </row>
    <row r="50" spans="2:10" x14ac:dyDescent="0.25">
      <c r="B50" s="64"/>
      <c r="C50" s="107"/>
      <c r="D50" s="112"/>
      <c r="E50" s="112"/>
      <c r="F50" s="112"/>
      <c r="G50" s="112"/>
      <c r="H50" s="112"/>
      <c r="I50" s="112"/>
      <c r="J50" s="113"/>
    </row>
    <row r="51" spans="2:10" ht="15" customHeight="1" x14ac:dyDescent="0.25"/>
    <row r="52" spans="2:10" ht="15.75" thickBot="1" x14ac:dyDescent="0.3"/>
    <row r="53" spans="2:10" ht="45" customHeight="1" thickBot="1" x14ac:dyDescent="0.3">
      <c r="C53" s="80" t="s">
        <v>31</v>
      </c>
      <c r="D53" s="80"/>
    </row>
    <row r="54" spans="2:10" ht="45" customHeight="1" thickBot="1" x14ac:dyDescent="0.3">
      <c r="C54" s="80" t="s">
        <v>32</v>
      </c>
      <c r="D54" s="80"/>
    </row>
    <row r="55" spans="2:10" x14ac:dyDescent="0.25">
      <c r="C55" s="76"/>
    </row>
    <row r="56" spans="2:10" x14ac:dyDescent="0.25">
      <c r="H56" s="85" t="s">
        <v>33</v>
      </c>
    </row>
    <row r="57" spans="2:10" x14ac:dyDescent="0.25">
      <c r="H57" s="78" t="s">
        <v>34</v>
      </c>
      <c r="I57" s="78"/>
    </row>
    <row r="58" spans="2:10" ht="15.75" thickBot="1" x14ac:dyDescent="0.3">
      <c r="F58" s="82"/>
    </row>
    <row r="59" spans="2:10" ht="45" customHeight="1" thickBot="1" x14ac:dyDescent="0.3">
      <c r="F59" s="79"/>
      <c r="H59" s="100"/>
      <c r="I59" s="101"/>
      <c r="J59" s="102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2">
    <mergeCell ref="H59:J59"/>
    <mergeCell ref="D5:G5"/>
    <mergeCell ref="C25:J25"/>
    <mergeCell ref="D35:E35"/>
    <mergeCell ref="D36:E36"/>
    <mergeCell ref="D37:E37"/>
    <mergeCell ref="C38:G38"/>
    <mergeCell ref="C42:G42"/>
    <mergeCell ref="C39:J39"/>
    <mergeCell ref="D45:F45"/>
    <mergeCell ref="C48:C50"/>
    <mergeCell ref="D48:J5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59"/>
  <sheetViews>
    <sheetView workbookViewId="0">
      <selection activeCell="I16" sqref="I16"/>
    </sheetView>
  </sheetViews>
  <sheetFormatPr defaultColWidth="8.7109375" defaultRowHeight="15" x14ac:dyDescent="0.25"/>
  <cols>
    <col min="1" max="1" width="5.140625" style="85" customWidth="1"/>
    <col min="2" max="2" width="4.85546875" style="85" customWidth="1"/>
    <col min="3" max="3" width="12.28515625" style="85" customWidth="1"/>
    <col min="4" max="4" width="23.42578125" style="85" customWidth="1"/>
    <col min="5" max="5" width="23.140625" style="85" customWidth="1"/>
    <col min="6" max="6" width="11.5703125" style="85" customWidth="1"/>
    <col min="7" max="7" width="12.28515625" style="85" customWidth="1"/>
    <col min="8" max="8" width="15.42578125" style="85" bestFit="1" customWidth="1"/>
    <col min="9" max="10" width="15.85546875" style="85" bestFit="1" customWidth="1"/>
    <col min="11" max="11" width="14.85546875" style="85" bestFit="1" customWidth="1"/>
    <col min="12" max="16384" width="8.7109375" style="85"/>
  </cols>
  <sheetData>
    <row r="2" spans="1:10" x14ac:dyDescent="0.25">
      <c r="A2" s="50"/>
      <c r="B2" s="50"/>
      <c r="C2" s="76"/>
      <c r="D2" s="76"/>
      <c r="E2" s="53" t="s">
        <v>29</v>
      </c>
      <c r="F2" s="53"/>
      <c r="G2" s="55"/>
      <c r="H2" s="54"/>
      <c r="I2" s="54"/>
    </row>
    <row r="3" spans="1:10" x14ac:dyDescent="0.25">
      <c r="A3" s="50"/>
      <c r="B3" s="50"/>
      <c r="C3" s="78"/>
      <c r="D3" s="78"/>
      <c r="E3" s="56"/>
      <c r="F3" s="56"/>
      <c r="J3" s="79"/>
    </row>
    <row r="4" spans="1:10" x14ac:dyDescent="0.25">
      <c r="A4" s="50"/>
      <c r="B4" s="50"/>
      <c r="C4" s="78"/>
      <c r="D4" s="78"/>
      <c r="E4" s="56"/>
      <c r="F4" s="56"/>
      <c r="J4" s="79"/>
    </row>
    <row r="5" spans="1:10" ht="18.75" x14ac:dyDescent="0.3">
      <c r="A5" s="50"/>
      <c r="B5" s="50"/>
      <c r="C5" s="78"/>
      <c r="D5" s="91" t="s">
        <v>23</v>
      </c>
      <c r="E5" s="92"/>
      <c r="F5" s="92"/>
      <c r="G5" s="93"/>
      <c r="H5" s="88"/>
      <c r="J5" s="79"/>
    </row>
    <row r="6" spans="1:10" ht="19.5" thickBot="1" x14ac:dyDescent="0.35">
      <c r="A6" s="50"/>
      <c r="B6" s="50"/>
      <c r="C6" s="63" t="s">
        <v>25</v>
      </c>
      <c r="D6" s="58"/>
      <c r="E6" s="58"/>
      <c r="F6" s="58"/>
      <c r="J6" s="79"/>
    </row>
    <row r="7" spans="1:10" ht="45" customHeight="1" thickBot="1" x14ac:dyDescent="0.35">
      <c r="A7" s="50"/>
      <c r="B7" s="62"/>
      <c r="C7" s="80" t="s">
        <v>26</v>
      </c>
      <c r="D7" s="80"/>
      <c r="E7" s="58"/>
      <c r="F7" s="58"/>
      <c r="J7" s="79"/>
    </row>
    <row r="8" spans="1:10" ht="45" customHeight="1" thickBot="1" x14ac:dyDescent="0.35">
      <c r="A8" s="50"/>
      <c r="B8" s="62"/>
      <c r="C8" s="80" t="s">
        <v>28</v>
      </c>
      <c r="D8" s="80"/>
      <c r="E8" s="58"/>
      <c r="F8" s="58"/>
      <c r="J8" s="79"/>
    </row>
    <row r="9" spans="1:10" ht="18.75" x14ac:dyDescent="0.3">
      <c r="A9" s="74"/>
      <c r="B9" s="74"/>
      <c r="C9" s="76"/>
      <c r="D9" s="58"/>
      <c r="E9" s="58"/>
      <c r="F9" s="58"/>
      <c r="J9" s="79"/>
    </row>
    <row r="10" spans="1:10" ht="18.75" x14ac:dyDescent="0.3">
      <c r="A10" s="74"/>
      <c r="B10" s="74"/>
      <c r="D10" s="58"/>
      <c r="E10" s="58"/>
      <c r="F10" s="58"/>
      <c r="J10" s="79"/>
    </row>
    <row r="11" spans="1:10" ht="18.75" x14ac:dyDescent="0.3">
      <c r="A11" s="74"/>
      <c r="B11" s="74"/>
      <c r="D11" s="58"/>
      <c r="E11" s="58"/>
      <c r="F11" s="58"/>
      <c r="J11" s="79"/>
    </row>
    <row r="12" spans="1:10" ht="18.75" x14ac:dyDescent="0.3">
      <c r="A12" s="74"/>
      <c r="B12" s="74"/>
      <c r="D12" s="58"/>
      <c r="E12" s="58"/>
      <c r="F12" s="58"/>
      <c r="J12" s="79"/>
    </row>
    <row r="13" spans="1:10" ht="18.75" x14ac:dyDescent="0.3">
      <c r="A13" s="74"/>
      <c r="B13" s="74"/>
      <c r="D13" s="58"/>
      <c r="E13" s="58"/>
      <c r="F13" s="58"/>
      <c r="J13" s="79"/>
    </row>
    <row r="14" spans="1:10" ht="18.75" x14ac:dyDescent="0.3">
      <c r="A14" s="74"/>
      <c r="B14" s="74"/>
      <c r="D14" s="58"/>
      <c r="E14" s="58"/>
      <c r="F14" s="58"/>
      <c r="J14" s="79"/>
    </row>
    <row r="15" spans="1:10" ht="18.75" x14ac:dyDescent="0.3">
      <c r="A15" s="74"/>
      <c r="B15" s="74"/>
      <c r="D15" s="58"/>
      <c r="E15" s="58"/>
      <c r="F15" s="58"/>
      <c r="J15" s="79"/>
    </row>
    <row r="16" spans="1:10" ht="19.5" thickBot="1" x14ac:dyDescent="0.35">
      <c r="A16" s="74"/>
      <c r="B16" s="74"/>
      <c r="D16" s="65"/>
      <c r="E16" s="65"/>
      <c r="F16" s="66"/>
      <c r="J16" s="79"/>
    </row>
    <row r="17" spans="1:12" ht="35.450000000000003" customHeight="1" thickBot="1" x14ac:dyDescent="0.35">
      <c r="A17" s="74"/>
      <c r="B17" s="74"/>
      <c r="D17" s="80" t="s">
        <v>27</v>
      </c>
      <c r="E17" s="81"/>
      <c r="F17" s="66"/>
      <c r="G17" s="77"/>
      <c r="H17" s="69"/>
      <c r="I17" s="64"/>
      <c r="J17" s="79"/>
      <c r="K17" s="79"/>
      <c r="L17" s="79"/>
    </row>
    <row r="18" spans="1:12" ht="35.450000000000003" customHeight="1" thickBot="1" x14ac:dyDescent="0.35">
      <c r="A18" s="74"/>
      <c r="B18" s="74"/>
      <c r="D18" s="67" t="s">
        <v>53</v>
      </c>
      <c r="E18" s="81">
        <v>4</v>
      </c>
      <c r="F18" s="66"/>
      <c r="G18" s="77"/>
      <c r="K18" s="79"/>
      <c r="L18" s="79"/>
    </row>
    <row r="19" spans="1:12" ht="35.450000000000003" customHeight="1" thickBot="1" x14ac:dyDescent="0.35">
      <c r="A19" s="74"/>
      <c r="B19" s="74"/>
      <c r="D19" s="80" t="s">
        <v>30</v>
      </c>
      <c r="E19" s="81" t="s">
        <v>41</v>
      </c>
      <c r="F19" s="66"/>
      <c r="G19" s="77"/>
      <c r="K19" s="79"/>
      <c r="L19" s="79"/>
    </row>
    <row r="20" spans="1:12" ht="18.75" x14ac:dyDescent="0.3">
      <c r="A20" s="74"/>
      <c r="B20" s="74"/>
      <c r="D20" s="66"/>
      <c r="E20" s="66"/>
      <c r="F20" s="66"/>
      <c r="J20" s="79"/>
    </row>
    <row r="21" spans="1:12" ht="18.75" x14ac:dyDescent="0.3">
      <c r="A21" s="50"/>
      <c r="B21" s="50"/>
      <c r="C21" s="60" t="s">
        <v>24</v>
      </c>
      <c r="D21" s="59"/>
      <c r="E21" s="53"/>
      <c r="F21" s="66"/>
      <c r="G21" s="55"/>
      <c r="H21" s="54"/>
      <c r="I21" s="54"/>
      <c r="J21" s="79"/>
    </row>
    <row r="22" spans="1:12" ht="15.75" thickBot="1" x14ac:dyDescent="0.3">
      <c r="A22" s="50"/>
      <c r="B22" s="50"/>
      <c r="C22" s="51"/>
      <c r="D22" s="57"/>
      <c r="E22" s="51"/>
      <c r="F22" s="51"/>
      <c r="G22" s="51"/>
      <c r="H22" s="51"/>
      <c r="I22" s="51"/>
      <c r="J22" s="52"/>
    </row>
    <row r="23" spans="1:12" ht="45.75" thickBot="1" x14ac:dyDescent="0.3">
      <c r="A23" s="74"/>
      <c r="B23" s="47"/>
      <c r="C23" s="42" t="s">
        <v>0</v>
      </c>
      <c r="D23" s="42" t="s">
        <v>1</v>
      </c>
      <c r="E23" s="43" t="s">
        <v>2</v>
      </c>
      <c r="F23" s="43" t="s">
        <v>48</v>
      </c>
      <c r="G23" s="43" t="s">
        <v>50</v>
      </c>
      <c r="H23" s="43" t="s">
        <v>36</v>
      </c>
      <c r="I23" s="43" t="s">
        <v>3</v>
      </c>
      <c r="J23" s="43" t="s">
        <v>4</v>
      </c>
      <c r="K23" s="77"/>
    </row>
    <row r="24" spans="1:12" ht="15.75" thickBot="1" x14ac:dyDescent="0.3">
      <c r="A24" s="74"/>
      <c r="B24" s="47"/>
      <c r="C24" s="44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77"/>
    </row>
    <row r="25" spans="1:12" ht="15.75" thickBot="1" x14ac:dyDescent="0.3">
      <c r="A25" s="74"/>
      <c r="B25" s="47"/>
      <c r="C25" s="94" t="s">
        <v>54</v>
      </c>
      <c r="D25" s="95"/>
      <c r="E25" s="95"/>
      <c r="F25" s="95"/>
      <c r="G25" s="96"/>
      <c r="H25" s="96"/>
      <c r="I25" s="96"/>
      <c r="J25" s="97"/>
      <c r="K25" s="77"/>
    </row>
    <row r="26" spans="1:12" ht="60.75" customHeight="1" thickBot="1" x14ac:dyDescent="0.3">
      <c r="A26" s="74"/>
      <c r="B26" s="47"/>
      <c r="C26" s="4">
        <v>1</v>
      </c>
      <c r="D26" s="45" t="s">
        <v>20</v>
      </c>
      <c r="E26" s="61" t="s">
        <v>5</v>
      </c>
      <c r="F26" s="87">
        <f>ROUNDUP(H45/2,0)</f>
        <v>375</v>
      </c>
      <c r="G26" s="90"/>
      <c r="H26" s="89">
        <f>ROUND($F$26*$G$26,2)</f>
        <v>0</v>
      </c>
      <c r="I26" s="89">
        <f>ROUND($H$26*0.23,2)</f>
        <v>0</v>
      </c>
      <c r="J26" s="89">
        <f>H26+I26</f>
        <v>0</v>
      </c>
      <c r="K26" s="77"/>
    </row>
    <row r="27" spans="1:12" ht="74.25" customHeight="1" thickBot="1" x14ac:dyDescent="0.3">
      <c r="A27" s="74"/>
      <c r="B27" s="47"/>
      <c r="C27" s="4">
        <v>2</v>
      </c>
      <c r="D27" s="45" t="s">
        <v>21</v>
      </c>
      <c r="E27" s="61" t="s">
        <v>5</v>
      </c>
      <c r="F27" s="87">
        <f>ROUNDDOWN(H45/2,0)</f>
        <v>374</v>
      </c>
      <c r="G27" s="90"/>
      <c r="H27" s="89">
        <f>ROUND($F$27*$G$27,2)</f>
        <v>0</v>
      </c>
      <c r="I27" s="89">
        <f>ROUND($H$27*0.23,2)</f>
        <v>0</v>
      </c>
      <c r="J27" s="89">
        <f>H27+I27</f>
        <v>0</v>
      </c>
      <c r="K27" s="77"/>
    </row>
    <row r="28" spans="1:12" ht="63.6" customHeight="1" thickBot="1" x14ac:dyDescent="0.3">
      <c r="A28" s="74"/>
      <c r="B28" s="47"/>
      <c r="C28" s="4">
        <v>3</v>
      </c>
      <c r="D28" s="45" t="s">
        <v>6</v>
      </c>
      <c r="E28" s="61" t="s">
        <v>5</v>
      </c>
      <c r="F28" s="87">
        <f>H45</f>
        <v>749</v>
      </c>
      <c r="G28" s="90"/>
      <c r="H28" s="89">
        <f>ROUND($F$28*$G$28,2)</f>
        <v>0</v>
      </c>
      <c r="I28" s="89">
        <f>ROUND($H$28*0.23,2)</f>
        <v>0</v>
      </c>
      <c r="J28" s="89">
        <f>H28+I28</f>
        <v>0</v>
      </c>
      <c r="K28" s="77"/>
    </row>
    <row r="29" spans="1:12" ht="45" customHeight="1" thickBot="1" x14ac:dyDescent="0.3">
      <c r="A29" s="74"/>
      <c r="B29" s="47"/>
      <c r="C29" s="4">
        <v>4</v>
      </c>
      <c r="D29" s="45" t="s">
        <v>7</v>
      </c>
      <c r="E29" s="61" t="s">
        <v>8</v>
      </c>
      <c r="F29" s="87">
        <f>F27</f>
        <v>374</v>
      </c>
      <c r="G29" s="90"/>
      <c r="H29" s="89">
        <f>ROUND($F$29*$G$29,2)</f>
        <v>0</v>
      </c>
      <c r="I29" s="89">
        <f>ROUND($H$29*0.23,2)</f>
        <v>0</v>
      </c>
      <c r="J29" s="89">
        <f>H29+I29</f>
        <v>0</v>
      </c>
      <c r="K29" s="77"/>
    </row>
    <row r="30" spans="1:12" ht="94.5" customHeight="1" thickBot="1" x14ac:dyDescent="0.3">
      <c r="A30" s="74"/>
      <c r="B30" s="47"/>
      <c r="C30" s="4">
        <v>5</v>
      </c>
      <c r="D30" s="45" t="s">
        <v>13</v>
      </c>
      <c r="E30" s="61" t="s">
        <v>14</v>
      </c>
      <c r="F30" s="83"/>
      <c r="G30" s="90"/>
      <c r="H30" s="83"/>
      <c r="I30" s="83"/>
      <c r="J30" s="83"/>
      <c r="K30" s="77"/>
    </row>
    <row r="31" spans="1:12" ht="89.25" customHeight="1" thickBot="1" x14ac:dyDescent="0.3">
      <c r="A31" s="74"/>
      <c r="B31" s="47"/>
      <c r="C31" s="4">
        <v>6</v>
      </c>
      <c r="D31" s="45" t="s">
        <v>15</v>
      </c>
      <c r="E31" s="61" t="s">
        <v>14</v>
      </c>
      <c r="F31" s="83"/>
      <c r="G31" s="90"/>
      <c r="H31" s="83"/>
      <c r="I31" s="83"/>
      <c r="J31" s="83"/>
      <c r="K31" s="77"/>
    </row>
    <row r="32" spans="1:12" ht="90.75" customHeight="1" thickBot="1" x14ac:dyDescent="0.3">
      <c r="A32" s="74"/>
      <c r="B32" s="47"/>
      <c r="C32" s="4">
        <v>7</v>
      </c>
      <c r="D32" s="45" t="s">
        <v>16</v>
      </c>
      <c r="E32" s="61" t="s">
        <v>14</v>
      </c>
      <c r="F32" s="83"/>
      <c r="G32" s="90"/>
      <c r="H32" s="83"/>
      <c r="I32" s="83"/>
      <c r="J32" s="83"/>
      <c r="K32" s="77"/>
    </row>
    <row r="33" spans="1:11" ht="90" customHeight="1" thickBot="1" x14ac:dyDescent="0.3">
      <c r="A33" s="74"/>
      <c r="B33" s="47"/>
      <c r="C33" s="4">
        <v>8</v>
      </c>
      <c r="D33" s="45" t="s">
        <v>17</v>
      </c>
      <c r="E33" s="61" t="s">
        <v>12</v>
      </c>
      <c r="F33" s="83"/>
      <c r="G33" s="90"/>
      <c r="H33" s="83"/>
      <c r="I33" s="83"/>
      <c r="J33" s="83"/>
      <c r="K33" s="77"/>
    </row>
    <row r="34" spans="1:11" ht="64.5" customHeight="1" thickBot="1" x14ac:dyDescent="0.3">
      <c r="A34" s="74"/>
      <c r="B34" s="47"/>
      <c r="C34" s="4">
        <v>9</v>
      </c>
      <c r="D34" s="45" t="s">
        <v>18</v>
      </c>
      <c r="E34" s="45" t="s">
        <v>19</v>
      </c>
      <c r="F34" s="83"/>
      <c r="G34" s="90"/>
      <c r="H34" s="83"/>
      <c r="I34" s="83"/>
      <c r="J34" s="83"/>
      <c r="K34" s="77"/>
    </row>
    <row r="35" spans="1:11" ht="45" customHeight="1" thickBot="1" x14ac:dyDescent="0.3">
      <c r="A35" s="74"/>
      <c r="B35" s="47"/>
      <c r="C35" s="4">
        <v>10</v>
      </c>
      <c r="D35" s="103" t="s">
        <v>47</v>
      </c>
      <c r="E35" s="104"/>
      <c r="F35" s="87">
        <f>ROUND(H45*3.5%,0)</f>
        <v>26</v>
      </c>
      <c r="G35" s="84"/>
      <c r="H35" s="89">
        <f>ROUND(F35*(G30*120+G33*40+G34),2)</f>
        <v>0</v>
      </c>
      <c r="I35" s="89">
        <f>ROUND($H$35*0.23,2)</f>
        <v>0</v>
      </c>
      <c r="J35" s="89">
        <f t="shared" ref="J35:J37" si="0">H35+I35</f>
        <v>0</v>
      </c>
      <c r="K35" s="77"/>
    </row>
    <row r="36" spans="1:11" ht="45" customHeight="1" thickBot="1" x14ac:dyDescent="0.3">
      <c r="A36" s="74"/>
      <c r="B36" s="47"/>
      <c r="C36" s="4">
        <v>11</v>
      </c>
      <c r="D36" s="103" t="s">
        <v>46</v>
      </c>
      <c r="E36" s="104"/>
      <c r="F36" s="87">
        <f>ROUND(H45*1%,0)</f>
        <v>7</v>
      </c>
      <c r="G36" s="83"/>
      <c r="H36" s="89">
        <f>ROUND(F36*(G31*120+G33*80+G34),2)</f>
        <v>0</v>
      </c>
      <c r="I36" s="89">
        <f>ROUND($H$36*0.23,2)</f>
        <v>0</v>
      </c>
      <c r="J36" s="89">
        <f t="shared" si="0"/>
        <v>0</v>
      </c>
      <c r="K36" s="77"/>
    </row>
    <row r="37" spans="1:11" ht="45" customHeight="1" thickBot="1" x14ac:dyDescent="0.3">
      <c r="A37" s="74"/>
      <c r="B37" s="47"/>
      <c r="C37" s="4">
        <v>12</v>
      </c>
      <c r="D37" s="103" t="s">
        <v>45</v>
      </c>
      <c r="E37" s="104"/>
      <c r="F37" s="87">
        <f>ROUND(H45*2%,0)</f>
        <v>15</v>
      </c>
      <c r="G37" s="83"/>
      <c r="H37" s="89">
        <f>ROUND(F37*(G32*120+G33*40+G34),2)</f>
        <v>0</v>
      </c>
      <c r="I37" s="89">
        <f>ROUND($H$37*0.23,2)</f>
        <v>0</v>
      </c>
      <c r="J37" s="89">
        <f t="shared" si="0"/>
        <v>0</v>
      </c>
      <c r="K37" s="77"/>
    </row>
    <row r="38" spans="1:11" ht="34.5" customHeight="1" thickBot="1" x14ac:dyDescent="0.3">
      <c r="A38" s="74"/>
      <c r="B38" s="47"/>
      <c r="C38" s="98" t="s">
        <v>51</v>
      </c>
      <c r="D38" s="99"/>
      <c r="E38" s="99"/>
      <c r="F38" s="99"/>
      <c r="G38" s="99"/>
      <c r="H38" s="89">
        <f>SUM(H26:H29,H35:H37)</f>
        <v>0</v>
      </c>
      <c r="I38" s="89">
        <f>SUM(I26:I29,I35:I37)</f>
        <v>0</v>
      </c>
      <c r="J38" s="72">
        <f>SUM(H38:I38)</f>
        <v>0</v>
      </c>
      <c r="K38" s="73"/>
    </row>
    <row r="39" spans="1:11" ht="23.25" customHeight="1" thickBot="1" x14ac:dyDescent="0.3">
      <c r="A39" s="74"/>
      <c r="B39" s="47"/>
      <c r="C39" s="94" t="s">
        <v>55</v>
      </c>
      <c r="D39" s="95"/>
      <c r="E39" s="95"/>
      <c r="F39" s="95"/>
      <c r="G39" s="96"/>
      <c r="H39" s="96"/>
      <c r="I39" s="96"/>
      <c r="J39" s="97"/>
      <c r="K39" s="77"/>
    </row>
    <row r="40" spans="1:11" ht="30.75" thickBot="1" x14ac:dyDescent="0.3">
      <c r="A40" s="74"/>
      <c r="B40" s="47"/>
      <c r="C40" s="4">
        <v>13</v>
      </c>
      <c r="D40" s="45" t="s">
        <v>9</v>
      </c>
      <c r="E40" s="61" t="s">
        <v>10</v>
      </c>
      <c r="F40" s="87">
        <f>H45*45</f>
        <v>33705</v>
      </c>
      <c r="G40" s="90"/>
      <c r="H40" s="71">
        <f>ROUND($F$40*$G$40,2)</f>
        <v>0</v>
      </c>
      <c r="I40" s="71">
        <f>ROUND($H$40*0.23,2)</f>
        <v>0</v>
      </c>
      <c r="J40" s="71">
        <f>H40+I40</f>
        <v>0</v>
      </c>
      <c r="K40" s="77"/>
    </row>
    <row r="41" spans="1:11" ht="33" customHeight="1" thickBot="1" x14ac:dyDescent="0.3">
      <c r="A41" s="74"/>
      <c r="B41" s="47"/>
      <c r="C41" s="4">
        <v>14</v>
      </c>
      <c r="D41" s="45" t="s">
        <v>11</v>
      </c>
      <c r="E41" s="61" t="s">
        <v>12</v>
      </c>
      <c r="F41" s="87">
        <f>H45*3</f>
        <v>2247</v>
      </c>
      <c r="G41" s="90"/>
      <c r="H41" s="71">
        <f>ROUND($F$41*$G$41,2)</f>
        <v>0</v>
      </c>
      <c r="I41" s="71">
        <f>ROUND($H$41*0.23,2)</f>
        <v>0</v>
      </c>
      <c r="J41" s="71">
        <f>H41+I41</f>
        <v>0</v>
      </c>
      <c r="K41" s="77"/>
    </row>
    <row r="42" spans="1:11" ht="33" customHeight="1" thickBot="1" x14ac:dyDescent="0.3">
      <c r="A42" s="74"/>
      <c r="B42" s="47"/>
      <c r="C42" s="98" t="s">
        <v>52</v>
      </c>
      <c r="D42" s="99"/>
      <c r="E42" s="99"/>
      <c r="F42" s="99"/>
      <c r="G42" s="99"/>
      <c r="H42" s="89">
        <f>SUM(H40:H41)</f>
        <v>0</v>
      </c>
      <c r="I42" s="89">
        <f>SUM(I40:I41)</f>
        <v>0</v>
      </c>
      <c r="J42" s="72">
        <f>SUM(H42:I42)</f>
        <v>0</v>
      </c>
      <c r="K42" s="73"/>
    </row>
    <row r="43" spans="1:11" x14ac:dyDescent="0.25">
      <c r="A43" s="74"/>
      <c r="B43" s="74"/>
      <c r="C43" s="76"/>
      <c r="D43" s="55"/>
      <c r="E43" s="55"/>
      <c r="F43" s="55"/>
      <c r="G43" s="76"/>
      <c r="H43" s="76"/>
      <c r="I43" s="76"/>
      <c r="J43" s="76"/>
    </row>
    <row r="44" spans="1:11" ht="30" x14ac:dyDescent="0.25">
      <c r="C44" s="64"/>
      <c r="G44" s="77"/>
      <c r="H44" s="48" t="s">
        <v>22</v>
      </c>
      <c r="I44" s="49" t="s">
        <v>56</v>
      </c>
      <c r="J44" s="49" t="s">
        <v>35</v>
      </c>
    </row>
    <row r="45" spans="1:11" x14ac:dyDescent="0.25">
      <c r="D45" s="114" t="s">
        <v>49</v>
      </c>
      <c r="E45" s="115"/>
      <c r="F45" s="115"/>
      <c r="H45" s="86">
        <f>IF(E18=1,508,IF(E18=2,1218,IF(E18=3,615,IF(E18=4,749,IF(E18=5,793,IF(E18=6,1745,""))))))</f>
        <v>749</v>
      </c>
      <c r="I45" s="68">
        <f>H38+H42</f>
        <v>0</v>
      </c>
      <c r="J45" s="68">
        <f>J38+J42</f>
        <v>0</v>
      </c>
    </row>
    <row r="48" spans="1:11" x14ac:dyDescent="0.25">
      <c r="C48" s="105" t="s">
        <v>37</v>
      </c>
      <c r="D48" s="108" t="s">
        <v>38</v>
      </c>
      <c r="E48" s="108"/>
      <c r="F48" s="108"/>
      <c r="G48" s="108"/>
      <c r="H48" s="108"/>
      <c r="I48" s="108"/>
      <c r="J48" s="109"/>
    </row>
    <row r="49" spans="2:10" x14ac:dyDescent="0.25">
      <c r="B49" s="64"/>
      <c r="C49" s="106"/>
      <c r="D49" s="110"/>
      <c r="E49" s="110"/>
      <c r="F49" s="110"/>
      <c r="G49" s="110"/>
      <c r="H49" s="110"/>
      <c r="I49" s="110"/>
      <c r="J49" s="111"/>
    </row>
    <row r="50" spans="2:10" x14ac:dyDescent="0.25">
      <c r="B50" s="64"/>
      <c r="C50" s="107"/>
      <c r="D50" s="112"/>
      <c r="E50" s="112"/>
      <c r="F50" s="112"/>
      <c r="G50" s="112"/>
      <c r="H50" s="112"/>
      <c r="I50" s="112"/>
      <c r="J50" s="113"/>
    </row>
    <row r="51" spans="2:10" ht="15" customHeight="1" x14ac:dyDescent="0.25"/>
    <row r="52" spans="2:10" ht="15.75" thickBot="1" x14ac:dyDescent="0.3"/>
    <row r="53" spans="2:10" ht="45" customHeight="1" thickBot="1" x14ac:dyDescent="0.3">
      <c r="C53" s="80" t="s">
        <v>31</v>
      </c>
      <c r="D53" s="80"/>
    </row>
    <row r="54" spans="2:10" ht="45" customHeight="1" thickBot="1" x14ac:dyDescent="0.3">
      <c r="C54" s="80" t="s">
        <v>32</v>
      </c>
      <c r="D54" s="80"/>
    </row>
    <row r="55" spans="2:10" x14ac:dyDescent="0.25">
      <c r="C55" s="76"/>
    </row>
    <row r="56" spans="2:10" x14ac:dyDescent="0.25">
      <c r="H56" s="85" t="s">
        <v>33</v>
      </c>
    </row>
    <row r="57" spans="2:10" x14ac:dyDescent="0.25">
      <c r="H57" s="78" t="s">
        <v>34</v>
      </c>
      <c r="I57" s="78"/>
    </row>
    <row r="58" spans="2:10" ht="15.75" thickBot="1" x14ac:dyDescent="0.3">
      <c r="F58" s="82"/>
    </row>
    <row r="59" spans="2:10" ht="45" customHeight="1" thickBot="1" x14ac:dyDescent="0.3">
      <c r="F59" s="79"/>
      <c r="H59" s="100"/>
      <c r="I59" s="101"/>
      <c r="J59" s="102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2">
    <mergeCell ref="H59:J59"/>
    <mergeCell ref="D5:G5"/>
    <mergeCell ref="C25:J25"/>
    <mergeCell ref="D35:E35"/>
    <mergeCell ref="D36:E36"/>
    <mergeCell ref="D37:E37"/>
    <mergeCell ref="C38:G38"/>
    <mergeCell ref="C42:G42"/>
    <mergeCell ref="C39:J39"/>
    <mergeCell ref="D45:F45"/>
    <mergeCell ref="C48:C50"/>
    <mergeCell ref="D48:J5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59"/>
  <sheetViews>
    <sheetView tabSelected="1" topLeftCell="A61" workbookViewId="0">
      <selection activeCell="F19" sqref="F19"/>
    </sheetView>
  </sheetViews>
  <sheetFormatPr defaultColWidth="8.7109375" defaultRowHeight="15" x14ac:dyDescent="0.25"/>
  <cols>
    <col min="1" max="1" width="5.140625" style="85" customWidth="1"/>
    <col min="2" max="2" width="4.85546875" style="85" customWidth="1"/>
    <col min="3" max="3" width="12.28515625" style="85" customWidth="1"/>
    <col min="4" max="4" width="23.42578125" style="85" customWidth="1"/>
    <col min="5" max="5" width="26.7109375" style="85" customWidth="1"/>
    <col min="6" max="6" width="11.5703125" style="85" customWidth="1"/>
    <col min="7" max="7" width="12.28515625" style="85" customWidth="1"/>
    <col min="8" max="8" width="15.42578125" style="85" bestFit="1" customWidth="1"/>
    <col min="9" max="10" width="15.85546875" style="85" bestFit="1" customWidth="1"/>
    <col min="11" max="11" width="14.85546875" style="85" bestFit="1" customWidth="1"/>
    <col min="12" max="16384" width="8.7109375" style="85"/>
  </cols>
  <sheetData>
    <row r="2" spans="1:10" x14ac:dyDescent="0.25">
      <c r="A2" s="50"/>
      <c r="B2" s="50"/>
      <c r="C2" s="76"/>
      <c r="D2" s="76"/>
      <c r="E2" s="53" t="s">
        <v>29</v>
      </c>
      <c r="F2" s="53"/>
      <c r="G2" s="55"/>
      <c r="H2" s="54"/>
      <c r="I2" s="54"/>
    </row>
    <row r="3" spans="1:10" x14ac:dyDescent="0.25">
      <c r="A3" s="50"/>
      <c r="B3" s="50"/>
      <c r="C3" s="78"/>
      <c r="D3" s="78"/>
      <c r="E3" s="56"/>
      <c r="F3" s="56"/>
      <c r="J3" s="79"/>
    </row>
    <row r="4" spans="1:10" x14ac:dyDescent="0.25">
      <c r="A4" s="50"/>
      <c r="B4" s="50"/>
      <c r="C4" s="78"/>
      <c r="D4" s="78"/>
      <c r="E4" s="56"/>
      <c r="F4" s="56"/>
      <c r="J4" s="79"/>
    </row>
    <row r="5" spans="1:10" ht="18.75" x14ac:dyDescent="0.3">
      <c r="A5" s="50"/>
      <c r="B5" s="50"/>
      <c r="C5" s="78"/>
      <c r="D5" s="91" t="s">
        <v>23</v>
      </c>
      <c r="E5" s="92"/>
      <c r="F5" s="92"/>
      <c r="G5" s="93"/>
      <c r="H5" s="88"/>
      <c r="J5" s="79"/>
    </row>
    <row r="6" spans="1:10" ht="19.5" thickBot="1" x14ac:dyDescent="0.35">
      <c r="A6" s="50"/>
      <c r="B6" s="50"/>
      <c r="C6" s="63" t="s">
        <v>25</v>
      </c>
      <c r="D6" s="58"/>
      <c r="E6" s="58"/>
      <c r="F6" s="58"/>
      <c r="J6" s="79"/>
    </row>
    <row r="7" spans="1:10" ht="45" customHeight="1" thickBot="1" x14ac:dyDescent="0.35">
      <c r="A7" s="50"/>
      <c r="B7" s="62"/>
      <c r="C7" s="80" t="s">
        <v>26</v>
      </c>
      <c r="D7" s="80"/>
      <c r="E7" s="58"/>
      <c r="F7" s="58"/>
      <c r="J7" s="79"/>
    </row>
    <row r="8" spans="1:10" ht="45" customHeight="1" thickBot="1" x14ac:dyDescent="0.35">
      <c r="A8" s="50"/>
      <c r="B8" s="62"/>
      <c r="C8" s="80" t="s">
        <v>28</v>
      </c>
      <c r="D8" s="80"/>
      <c r="E8" s="58"/>
      <c r="F8" s="58"/>
      <c r="J8" s="79"/>
    </row>
    <row r="9" spans="1:10" ht="18.75" x14ac:dyDescent="0.3">
      <c r="A9" s="74"/>
      <c r="B9" s="74"/>
      <c r="C9" s="76"/>
      <c r="D9" s="58"/>
      <c r="E9" s="58"/>
      <c r="F9" s="58"/>
      <c r="J9" s="79"/>
    </row>
    <row r="10" spans="1:10" ht="18.75" x14ac:dyDescent="0.3">
      <c r="A10" s="74"/>
      <c r="B10" s="74"/>
      <c r="D10" s="58"/>
      <c r="E10" s="58"/>
      <c r="F10" s="58"/>
      <c r="J10" s="79"/>
    </row>
    <row r="11" spans="1:10" ht="18.75" x14ac:dyDescent="0.3">
      <c r="A11" s="74"/>
      <c r="B11" s="74"/>
      <c r="D11" s="58"/>
      <c r="E11" s="58"/>
      <c r="F11" s="58"/>
      <c r="J11" s="79"/>
    </row>
    <row r="12" spans="1:10" ht="18.75" x14ac:dyDescent="0.3">
      <c r="A12" s="74"/>
      <c r="B12" s="74"/>
      <c r="D12" s="58"/>
      <c r="E12" s="58"/>
      <c r="F12" s="58"/>
      <c r="J12" s="79"/>
    </row>
    <row r="13" spans="1:10" ht="18.75" x14ac:dyDescent="0.3">
      <c r="A13" s="74"/>
      <c r="B13" s="74"/>
      <c r="D13" s="58"/>
      <c r="E13" s="58"/>
      <c r="F13" s="58"/>
      <c r="J13" s="79"/>
    </row>
    <row r="14" spans="1:10" ht="18.75" x14ac:dyDescent="0.3">
      <c r="A14" s="74"/>
      <c r="B14" s="74"/>
      <c r="D14" s="58"/>
      <c r="E14" s="58"/>
      <c r="F14" s="58"/>
      <c r="J14" s="79"/>
    </row>
    <row r="15" spans="1:10" ht="18.75" x14ac:dyDescent="0.3">
      <c r="A15" s="74"/>
      <c r="B15" s="74"/>
      <c r="D15" s="58"/>
      <c r="E15" s="58"/>
      <c r="F15" s="58"/>
      <c r="J15" s="79"/>
    </row>
    <row r="16" spans="1:10" ht="19.5" thickBot="1" x14ac:dyDescent="0.35">
      <c r="A16" s="74"/>
      <c r="B16" s="74"/>
      <c r="D16" s="65"/>
      <c r="E16" s="65"/>
      <c r="F16" s="66"/>
      <c r="J16" s="79"/>
    </row>
    <row r="17" spans="1:12" ht="35.450000000000003" customHeight="1" thickBot="1" x14ac:dyDescent="0.35">
      <c r="A17" s="74"/>
      <c r="B17" s="74"/>
      <c r="D17" s="80" t="s">
        <v>27</v>
      </c>
      <c r="E17" s="81"/>
      <c r="F17" s="66"/>
      <c r="G17" s="77"/>
      <c r="H17" s="69"/>
      <c r="I17" s="64"/>
      <c r="J17" s="79"/>
      <c r="K17" s="79"/>
      <c r="L17" s="79"/>
    </row>
    <row r="18" spans="1:12" ht="35.450000000000003" customHeight="1" thickBot="1" x14ac:dyDescent="0.35">
      <c r="A18" s="74"/>
      <c r="B18" s="74"/>
      <c r="D18" s="67" t="s">
        <v>53</v>
      </c>
      <c r="E18" s="81">
        <v>5</v>
      </c>
      <c r="F18" s="66"/>
      <c r="G18" s="77"/>
      <c r="K18" s="79"/>
      <c r="L18" s="79"/>
    </row>
    <row r="19" spans="1:12" ht="35.450000000000003" customHeight="1" thickBot="1" x14ac:dyDescent="0.35">
      <c r="A19" s="74"/>
      <c r="B19" s="74"/>
      <c r="D19" s="80" t="s">
        <v>30</v>
      </c>
      <c r="E19" s="81" t="s">
        <v>42</v>
      </c>
      <c r="F19" s="66"/>
      <c r="G19" s="77"/>
      <c r="K19" s="79"/>
      <c r="L19" s="79"/>
    </row>
    <row r="20" spans="1:12" ht="18.75" x14ac:dyDescent="0.3">
      <c r="A20" s="74"/>
      <c r="B20" s="74"/>
      <c r="D20" s="66"/>
      <c r="E20" s="66"/>
      <c r="F20" s="66"/>
      <c r="J20" s="79"/>
    </row>
    <row r="21" spans="1:12" ht="18.75" x14ac:dyDescent="0.3">
      <c r="A21" s="50"/>
      <c r="B21" s="50"/>
      <c r="C21" s="60" t="s">
        <v>24</v>
      </c>
      <c r="D21" s="59"/>
      <c r="E21" s="53"/>
      <c r="F21" s="66"/>
      <c r="G21" s="55"/>
      <c r="H21" s="54"/>
      <c r="I21" s="54"/>
      <c r="J21" s="79"/>
    </row>
    <row r="22" spans="1:12" ht="15.75" thickBot="1" x14ac:dyDescent="0.3">
      <c r="A22" s="50"/>
      <c r="B22" s="50"/>
      <c r="C22" s="51"/>
      <c r="D22" s="57"/>
      <c r="E22" s="51"/>
      <c r="F22" s="51"/>
      <c r="G22" s="51"/>
      <c r="H22" s="51"/>
      <c r="I22" s="51"/>
      <c r="J22" s="52"/>
    </row>
    <row r="23" spans="1:12" ht="45.75" thickBot="1" x14ac:dyDescent="0.3">
      <c r="A23" s="74"/>
      <c r="B23" s="47"/>
      <c r="C23" s="42" t="s">
        <v>0</v>
      </c>
      <c r="D23" s="42" t="s">
        <v>1</v>
      </c>
      <c r="E23" s="43" t="s">
        <v>2</v>
      </c>
      <c r="F23" s="43" t="s">
        <v>48</v>
      </c>
      <c r="G23" s="43" t="s">
        <v>50</v>
      </c>
      <c r="H23" s="43" t="s">
        <v>36</v>
      </c>
      <c r="I23" s="43" t="s">
        <v>3</v>
      </c>
      <c r="J23" s="43" t="s">
        <v>4</v>
      </c>
      <c r="K23" s="77"/>
    </row>
    <row r="24" spans="1:12" ht="15.75" thickBot="1" x14ac:dyDescent="0.3">
      <c r="A24" s="74"/>
      <c r="B24" s="47"/>
      <c r="C24" s="44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77"/>
    </row>
    <row r="25" spans="1:12" ht="15.75" thickBot="1" x14ac:dyDescent="0.3">
      <c r="A25" s="74"/>
      <c r="B25" s="47"/>
      <c r="C25" s="94" t="s">
        <v>54</v>
      </c>
      <c r="D25" s="95"/>
      <c r="E25" s="95"/>
      <c r="F25" s="95"/>
      <c r="G25" s="96"/>
      <c r="H25" s="96"/>
      <c r="I25" s="96"/>
      <c r="J25" s="97"/>
      <c r="K25" s="77"/>
    </row>
    <row r="26" spans="1:12" ht="60.75" customHeight="1" thickBot="1" x14ac:dyDescent="0.3">
      <c r="A26" s="74"/>
      <c r="B26" s="47"/>
      <c r="C26" s="4">
        <v>1</v>
      </c>
      <c r="D26" s="45" t="s">
        <v>20</v>
      </c>
      <c r="E26" s="61" t="s">
        <v>5</v>
      </c>
      <c r="F26" s="87">
        <f>ROUNDUP(H45/2,0)</f>
        <v>397</v>
      </c>
      <c r="G26" s="90"/>
      <c r="H26" s="89">
        <f>ROUND($F$26*$G$26,2)</f>
        <v>0</v>
      </c>
      <c r="I26" s="89">
        <f>ROUND($H$26*0.23,2)</f>
        <v>0</v>
      </c>
      <c r="J26" s="89">
        <f>H26+I26</f>
        <v>0</v>
      </c>
      <c r="K26" s="77"/>
    </row>
    <row r="27" spans="1:12" ht="74.25" customHeight="1" thickBot="1" x14ac:dyDescent="0.3">
      <c r="A27" s="74"/>
      <c r="B27" s="47"/>
      <c r="C27" s="4">
        <v>2</v>
      </c>
      <c r="D27" s="45" t="s">
        <v>21</v>
      </c>
      <c r="E27" s="61" t="s">
        <v>5</v>
      </c>
      <c r="F27" s="87">
        <f>ROUNDDOWN(H45/2,0)</f>
        <v>396</v>
      </c>
      <c r="G27" s="90"/>
      <c r="H27" s="89">
        <f>ROUND($F$27*$G$27,2)</f>
        <v>0</v>
      </c>
      <c r="I27" s="89">
        <f>ROUND($H$27*0.23,2)</f>
        <v>0</v>
      </c>
      <c r="J27" s="89">
        <f>H27+I27</f>
        <v>0</v>
      </c>
      <c r="K27" s="77"/>
    </row>
    <row r="28" spans="1:12" ht="63.6" customHeight="1" thickBot="1" x14ac:dyDescent="0.3">
      <c r="A28" s="74"/>
      <c r="B28" s="47"/>
      <c r="C28" s="4">
        <v>3</v>
      </c>
      <c r="D28" s="45" t="s">
        <v>6</v>
      </c>
      <c r="E28" s="61" t="s">
        <v>5</v>
      </c>
      <c r="F28" s="87">
        <f>H45</f>
        <v>793</v>
      </c>
      <c r="G28" s="90"/>
      <c r="H28" s="89">
        <f>ROUND($F$28*$G$28,2)</f>
        <v>0</v>
      </c>
      <c r="I28" s="89">
        <f>ROUND($H$28*0.23,2)</f>
        <v>0</v>
      </c>
      <c r="J28" s="89">
        <f>H28+I28</f>
        <v>0</v>
      </c>
      <c r="K28" s="77"/>
    </row>
    <row r="29" spans="1:12" ht="45" customHeight="1" thickBot="1" x14ac:dyDescent="0.3">
      <c r="A29" s="74"/>
      <c r="B29" s="47"/>
      <c r="C29" s="4">
        <v>4</v>
      </c>
      <c r="D29" s="45" t="s">
        <v>7</v>
      </c>
      <c r="E29" s="61" t="s">
        <v>8</v>
      </c>
      <c r="F29" s="87">
        <f>F27</f>
        <v>396</v>
      </c>
      <c r="G29" s="90"/>
      <c r="H29" s="89">
        <f>ROUND($F$29*$G$29,2)</f>
        <v>0</v>
      </c>
      <c r="I29" s="89">
        <f>ROUND($H$29*0.23,2)</f>
        <v>0</v>
      </c>
      <c r="J29" s="89">
        <f>H29+I29</f>
        <v>0</v>
      </c>
      <c r="K29" s="77"/>
    </row>
    <row r="30" spans="1:12" ht="94.5" customHeight="1" thickBot="1" x14ac:dyDescent="0.3">
      <c r="A30" s="74"/>
      <c r="B30" s="47"/>
      <c r="C30" s="4">
        <v>5</v>
      </c>
      <c r="D30" s="45" t="s">
        <v>13</v>
      </c>
      <c r="E30" s="61" t="s">
        <v>14</v>
      </c>
      <c r="F30" s="83"/>
      <c r="G30" s="90"/>
      <c r="H30" s="83"/>
      <c r="I30" s="83"/>
      <c r="J30" s="83"/>
      <c r="K30" s="77"/>
    </row>
    <row r="31" spans="1:12" ht="89.25" customHeight="1" thickBot="1" x14ac:dyDescent="0.3">
      <c r="A31" s="74"/>
      <c r="B31" s="47"/>
      <c r="C31" s="4">
        <v>6</v>
      </c>
      <c r="D31" s="45" t="s">
        <v>15</v>
      </c>
      <c r="E31" s="61" t="s">
        <v>14</v>
      </c>
      <c r="F31" s="83"/>
      <c r="G31" s="90"/>
      <c r="H31" s="83"/>
      <c r="I31" s="83"/>
      <c r="J31" s="83"/>
      <c r="K31" s="77"/>
    </row>
    <row r="32" spans="1:12" ht="90.75" customHeight="1" thickBot="1" x14ac:dyDescent="0.3">
      <c r="A32" s="74"/>
      <c r="B32" s="47"/>
      <c r="C32" s="4">
        <v>7</v>
      </c>
      <c r="D32" s="45" t="s">
        <v>16</v>
      </c>
      <c r="E32" s="61" t="s">
        <v>14</v>
      </c>
      <c r="F32" s="83"/>
      <c r="G32" s="90"/>
      <c r="H32" s="83"/>
      <c r="I32" s="83"/>
      <c r="J32" s="83"/>
      <c r="K32" s="77"/>
    </row>
    <row r="33" spans="1:11" ht="90" customHeight="1" thickBot="1" x14ac:dyDescent="0.3">
      <c r="A33" s="74"/>
      <c r="B33" s="47"/>
      <c r="C33" s="4">
        <v>8</v>
      </c>
      <c r="D33" s="45" t="s">
        <v>17</v>
      </c>
      <c r="E33" s="61" t="s">
        <v>12</v>
      </c>
      <c r="F33" s="83"/>
      <c r="G33" s="90"/>
      <c r="H33" s="83"/>
      <c r="I33" s="83"/>
      <c r="J33" s="83"/>
      <c r="K33" s="77"/>
    </row>
    <row r="34" spans="1:11" ht="64.5" customHeight="1" thickBot="1" x14ac:dyDescent="0.3">
      <c r="A34" s="74"/>
      <c r="B34" s="47"/>
      <c r="C34" s="4">
        <v>9</v>
      </c>
      <c r="D34" s="45" t="s">
        <v>18</v>
      </c>
      <c r="E34" s="45" t="s">
        <v>19</v>
      </c>
      <c r="F34" s="83"/>
      <c r="G34" s="90"/>
      <c r="H34" s="83"/>
      <c r="I34" s="83"/>
      <c r="J34" s="83"/>
      <c r="K34" s="77"/>
    </row>
    <row r="35" spans="1:11" ht="45" customHeight="1" thickBot="1" x14ac:dyDescent="0.3">
      <c r="A35" s="74"/>
      <c r="B35" s="47"/>
      <c r="C35" s="4">
        <v>10</v>
      </c>
      <c r="D35" s="103" t="s">
        <v>47</v>
      </c>
      <c r="E35" s="104"/>
      <c r="F35" s="87">
        <f>ROUND(H45*3.5%,0)</f>
        <v>28</v>
      </c>
      <c r="G35" s="84"/>
      <c r="H35" s="89">
        <f>ROUND(F35*(G30*120+G33*40+G34),2)</f>
        <v>0</v>
      </c>
      <c r="I35" s="89">
        <f>ROUND($H$35*0.23,2)</f>
        <v>0</v>
      </c>
      <c r="J35" s="89">
        <f t="shared" ref="J35:J37" si="0">H35+I35</f>
        <v>0</v>
      </c>
      <c r="K35" s="77"/>
    </row>
    <row r="36" spans="1:11" ht="45" customHeight="1" thickBot="1" x14ac:dyDescent="0.3">
      <c r="A36" s="74"/>
      <c r="B36" s="47"/>
      <c r="C36" s="4">
        <v>11</v>
      </c>
      <c r="D36" s="103" t="s">
        <v>46</v>
      </c>
      <c r="E36" s="104"/>
      <c r="F36" s="87">
        <f>ROUND(H45*1%,0)</f>
        <v>8</v>
      </c>
      <c r="G36" s="83"/>
      <c r="H36" s="89">
        <f>ROUND(F36*(G31*120+G33*80+G34),2)</f>
        <v>0</v>
      </c>
      <c r="I36" s="89">
        <f>ROUND($H$36*0.23,2)</f>
        <v>0</v>
      </c>
      <c r="J36" s="89">
        <f t="shared" si="0"/>
        <v>0</v>
      </c>
      <c r="K36" s="77"/>
    </row>
    <row r="37" spans="1:11" ht="45" customHeight="1" thickBot="1" x14ac:dyDescent="0.3">
      <c r="A37" s="74"/>
      <c r="B37" s="47"/>
      <c r="C37" s="4">
        <v>12</v>
      </c>
      <c r="D37" s="103" t="s">
        <v>45</v>
      </c>
      <c r="E37" s="104"/>
      <c r="F37" s="87">
        <f>ROUND(H45*2%,0)</f>
        <v>16</v>
      </c>
      <c r="G37" s="83"/>
      <c r="H37" s="89">
        <f>ROUND(F37*(G32*120+G33*40+G34),2)</f>
        <v>0</v>
      </c>
      <c r="I37" s="89">
        <f>ROUND($H$37*0.23,2)</f>
        <v>0</v>
      </c>
      <c r="J37" s="89">
        <f t="shared" si="0"/>
        <v>0</v>
      </c>
      <c r="K37" s="77"/>
    </row>
    <row r="38" spans="1:11" ht="34.5" customHeight="1" thickBot="1" x14ac:dyDescent="0.3">
      <c r="A38" s="74"/>
      <c r="B38" s="47"/>
      <c r="C38" s="98" t="s">
        <v>51</v>
      </c>
      <c r="D38" s="99"/>
      <c r="E38" s="99"/>
      <c r="F38" s="99"/>
      <c r="G38" s="99"/>
      <c r="H38" s="89">
        <f>SUM(H26:H29,H35:H37)</f>
        <v>0</v>
      </c>
      <c r="I38" s="89">
        <f>SUM(I26:I29,I35:I37)</f>
        <v>0</v>
      </c>
      <c r="J38" s="72">
        <f>SUM(H38:I38)</f>
        <v>0</v>
      </c>
      <c r="K38" s="73"/>
    </row>
    <row r="39" spans="1:11" ht="23.25" customHeight="1" thickBot="1" x14ac:dyDescent="0.3">
      <c r="A39" s="74"/>
      <c r="B39" s="47"/>
      <c r="C39" s="94" t="s">
        <v>55</v>
      </c>
      <c r="D39" s="95"/>
      <c r="E39" s="95"/>
      <c r="F39" s="95"/>
      <c r="G39" s="96"/>
      <c r="H39" s="96"/>
      <c r="I39" s="96"/>
      <c r="J39" s="97"/>
      <c r="K39" s="77"/>
    </row>
    <row r="40" spans="1:11" ht="30.75" thickBot="1" x14ac:dyDescent="0.3">
      <c r="A40" s="74"/>
      <c r="B40" s="47"/>
      <c r="C40" s="4">
        <v>13</v>
      </c>
      <c r="D40" s="45" t="s">
        <v>9</v>
      </c>
      <c r="E40" s="61" t="s">
        <v>10</v>
      </c>
      <c r="F40" s="87">
        <f>H45*45</f>
        <v>35685</v>
      </c>
      <c r="G40" s="90"/>
      <c r="H40" s="71">
        <f>ROUND($F$40*$G$40,2)</f>
        <v>0</v>
      </c>
      <c r="I40" s="71">
        <f>ROUND($H$40*0.23,2)</f>
        <v>0</v>
      </c>
      <c r="J40" s="71">
        <f>H40+I40</f>
        <v>0</v>
      </c>
      <c r="K40" s="77"/>
    </row>
    <row r="41" spans="1:11" ht="33" customHeight="1" thickBot="1" x14ac:dyDescent="0.3">
      <c r="A41" s="74"/>
      <c r="B41" s="47"/>
      <c r="C41" s="4">
        <v>14</v>
      </c>
      <c r="D41" s="45" t="s">
        <v>11</v>
      </c>
      <c r="E41" s="61" t="s">
        <v>12</v>
      </c>
      <c r="F41" s="87">
        <f>H45*3</f>
        <v>2379</v>
      </c>
      <c r="G41" s="90"/>
      <c r="H41" s="71">
        <f>ROUND($F$41*$G$41,2)</f>
        <v>0</v>
      </c>
      <c r="I41" s="71">
        <f>ROUND($H$41*0.23,2)</f>
        <v>0</v>
      </c>
      <c r="J41" s="71">
        <f>H41+I41</f>
        <v>0</v>
      </c>
      <c r="K41" s="77"/>
    </row>
    <row r="42" spans="1:11" ht="33" customHeight="1" thickBot="1" x14ac:dyDescent="0.3">
      <c r="A42" s="74"/>
      <c r="B42" s="47"/>
      <c r="C42" s="98" t="s">
        <v>52</v>
      </c>
      <c r="D42" s="99"/>
      <c r="E42" s="99"/>
      <c r="F42" s="99"/>
      <c r="G42" s="99"/>
      <c r="H42" s="89">
        <f>SUM(H40:H41)</f>
        <v>0</v>
      </c>
      <c r="I42" s="89">
        <f>SUM(I40:I41)</f>
        <v>0</v>
      </c>
      <c r="J42" s="72">
        <f>SUM(H42:I42)</f>
        <v>0</v>
      </c>
      <c r="K42" s="73"/>
    </row>
    <row r="43" spans="1:11" x14ac:dyDescent="0.25">
      <c r="A43" s="74"/>
      <c r="B43" s="74"/>
      <c r="C43" s="76"/>
      <c r="D43" s="55"/>
      <c r="E43" s="55"/>
      <c r="F43" s="55"/>
      <c r="G43" s="76"/>
      <c r="H43" s="76"/>
      <c r="I43" s="76"/>
      <c r="J43" s="76"/>
    </row>
    <row r="44" spans="1:11" ht="30" x14ac:dyDescent="0.25">
      <c r="C44" s="64"/>
      <c r="G44" s="77"/>
      <c r="H44" s="48" t="s">
        <v>22</v>
      </c>
      <c r="I44" s="49" t="s">
        <v>56</v>
      </c>
      <c r="J44" s="49" t="s">
        <v>35</v>
      </c>
    </row>
    <row r="45" spans="1:11" x14ac:dyDescent="0.25">
      <c r="D45" s="114" t="s">
        <v>49</v>
      </c>
      <c r="E45" s="115"/>
      <c r="F45" s="115"/>
      <c r="H45" s="86">
        <f>IF(E18=1,508,IF(E18=2,1218,IF(E18=3,615,IF(E18=4,749,IF(E18=5,793,IF(E18=6,1745,""))))))</f>
        <v>793</v>
      </c>
      <c r="I45" s="68">
        <f>H38+H42</f>
        <v>0</v>
      </c>
      <c r="J45" s="68">
        <f>J38+J42</f>
        <v>0</v>
      </c>
    </row>
    <row r="48" spans="1:11" x14ac:dyDescent="0.25">
      <c r="C48" s="105" t="s">
        <v>37</v>
      </c>
      <c r="D48" s="108" t="s">
        <v>38</v>
      </c>
      <c r="E48" s="108"/>
      <c r="F48" s="108"/>
      <c r="G48" s="108"/>
      <c r="H48" s="108"/>
      <c r="I48" s="108"/>
      <c r="J48" s="109"/>
    </row>
    <row r="49" spans="2:10" x14ac:dyDescent="0.25">
      <c r="B49" s="64"/>
      <c r="C49" s="106"/>
      <c r="D49" s="110"/>
      <c r="E49" s="110"/>
      <c r="F49" s="110"/>
      <c r="G49" s="110"/>
      <c r="H49" s="110"/>
      <c r="I49" s="110"/>
      <c r="J49" s="111"/>
    </row>
    <row r="50" spans="2:10" x14ac:dyDescent="0.25">
      <c r="B50" s="64"/>
      <c r="C50" s="107"/>
      <c r="D50" s="112"/>
      <c r="E50" s="112"/>
      <c r="F50" s="112"/>
      <c r="G50" s="112"/>
      <c r="H50" s="112"/>
      <c r="I50" s="112"/>
      <c r="J50" s="113"/>
    </row>
    <row r="51" spans="2:10" ht="15" customHeight="1" x14ac:dyDescent="0.25"/>
    <row r="52" spans="2:10" ht="15.75" thickBot="1" x14ac:dyDescent="0.3"/>
    <row r="53" spans="2:10" ht="45" customHeight="1" thickBot="1" x14ac:dyDescent="0.3">
      <c r="C53" s="80" t="s">
        <v>31</v>
      </c>
      <c r="D53" s="80"/>
    </row>
    <row r="54" spans="2:10" ht="45" customHeight="1" thickBot="1" x14ac:dyDescent="0.3">
      <c r="C54" s="80" t="s">
        <v>32</v>
      </c>
      <c r="D54" s="80"/>
    </row>
    <row r="55" spans="2:10" x14ac:dyDescent="0.25">
      <c r="C55" s="76"/>
    </row>
    <row r="56" spans="2:10" x14ac:dyDescent="0.25">
      <c r="H56" s="85" t="s">
        <v>33</v>
      </c>
    </row>
    <row r="57" spans="2:10" x14ac:dyDescent="0.25">
      <c r="H57" s="78" t="s">
        <v>34</v>
      </c>
      <c r="I57" s="78"/>
    </row>
    <row r="58" spans="2:10" ht="15.75" thickBot="1" x14ac:dyDescent="0.3">
      <c r="F58" s="82"/>
    </row>
    <row r="59" spans="2:10" ht="45" customHeight="1" thickBot="1" x14ac:dyDescent="0.3">
      <c r="F59" s="79"/>
      <c r="H59" s="100"/>
      <c r="I59" s="101"/>
      <c r="J59" s="102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2">
    <mergeCell ref="H59:J59"/>
    <mergeCell ref="D5:G5"/>
    <mergeCell ref="C25:J25"/>
    <mergeCell ref="D35:E35"/>
    <mergeCell ref="D36:E36"/>
    <mergeCell ref="D37:E37"/>
    <mergeCell ref="C42:G42"/>
    <mergeCell ref="C38:G38"/>
    <mergeCell ref="C39:J39"/>
    <mergeCell ref="D45:F45"/>
    <mergeCell ref="C48:C50"/>
    <mergeCell ref="D48:J5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59"/>
  <sheetViews>
    <sheetView topLeftCell="A22" workbookViewId="0">
      <selection activeCell="G26" sqref="G26"/>
    </sheetView>
  </sheetViews>
  <sheetFormatPr defaultColWidth="8.7109375" defaultRowHeight="15" x14ac:dyDescent="0.25"/>
  <cols>
    <col min="1" max="1" width="5.140625" style="85" customWidth="1"/>
    <col min="2" max="2" width="4.85546875" style="85" customWidth="1"/>
    <col min="3" max="3" width="12.28515625" style="85" customWidth="1"/>
    <col min="4" max="4" width="23.42578125" style="85" customWidth="1"/>
    <col min="5" max="5" width="23.140625" style="85" customWidth="1"/>
    <col min="6" max="6" width="11.5703125" style="85" customWidth="1"/>
    <col min="7" max="7" width="12.28515625" style="85" customWidth="1"/>
    <col min="8" max="8" width="15.42578125" style="85" bestFit="1" customWidth="1"/>
    <col min="9" max="10" width="15.85546875" style="85" bestFit="1" customWidth="1"/>
    <col min="11" max="11" width="14.85546875" style="85" bestFit="1" customWidth="1"/>
    <col min="12" max="16384" width="8.7109375" style="85"/>
  </cols>
  <sheetData>
    <row r="2" spans="1:10" x14ac:dyDescent="0.25">
      <c r="A2" s="50"/>
      <c r="B2" s="50"/>
      <c r="C2" s="76"/>
      <c r="D2" s="76"/>
      <c r="E2" s="53" t="s">
        <v>29</v>
      </c>
      <c r="F2" s="53"/>
      <c r="G2" s="55"/>
      <c r="H2" s="54"/>
      <c r="I2" s="54"/>
    </row>
    <row r="3" spans="1:10" x14ac:dyDescent="0.25">
      <c r="A3" s="50"/>
      <c r="B3" s="50"/>
      <c r="C3" s="78"/>
      <c r="D3" s="78"/>
      <c r="E3" s="56"/>
      <c r="F3" s="56"/>
      <c r="J3" s="79"/>
    </row>
    <row r="4" spans="1:10" x14ac:dyDescent="0.25">
      <c r="A4" s="50"/>
      <c r="B4" s="50"/>
      <c r="C4" s="78"/>
      <c r="D4" s="78"/>
      <c r="E4" s="56"/>
      <c r="F4" s="56"/>
      <c r="J4" s="79"/>
    </row>
    <row r="5" spans="1:10" ht="18.75" x14ac:dyDescent="0.3">
      <c r="A5" s="50"/>
      <c r="B5" s="50"/>
      <c r="C5" s="78"/>
      <c r="D5" s="91" t="s">
        <v>23</v>
      </c>
      <c r="E5" s="92"/>
      <c r="F5" s="92"/>
      <c r="G5" s="93"/>
      <c r="H5" s="88"/>
      <c r="J5" s="79"/>
    </row>
    <row r="6" spans="1:10" ht="19.5" thickBot="1" x14ac:dyDescent="0.35">
      <c r="A6" s="50"/>
      <c r="B6" s="50"/>
      <c r="C6" s="63" t="s">
        <v>25</v>
      </c>
      <c r="D6" s="58"/>
      <c r="E6" s="58"/>
      <c r="F6" s="58"/>
      <c r="J6" s="79"/>
    </row>
    <row r="7" spans="1:10" ht="45" customHeight="1" thickBot="1" x14ac:dyDescent="0.35">
      <c r="A7" s="50"/>
      <c r="B7" s="62"/>
      <c r="C7" s="80" t="s">
        <v>26</v>
      </c>
      <c r="D7" s="80"/>
      <c r="E7" s="58"/>
      <c r="F7" s="58"/>
      <c r="J7" s="79"/>
    </row>
    <row r="8" spans="1:10" ht="45" customHeight="1" thickBot="1" x14ac:dyDescent="0.35">
      <c r="A8" s="50"/>
      <c r="B8" s="62"/>
      <c r="C8" s="80" t="s">
        <v>28</v>
      </c>
      <c r="D8" s="80"/>
      <c r="E8" s="58"/>
      <c r="F8" s="58"/>
      <c r="J8" s="79"/>
    </row>
    <row r="9" spans="1:10" ht="18.75" x14ac:dyDescent="0.3">
      <c r="A9" s="74"/>
      <c r="B9" s="74"/>
      <c r="C9" s="76"/>
      <c r="D9" s="58"/>
      <c r="E9" s="58"/>
      <c r="F9" s="58"/>
      <c r="J9" s="79"/>
    </row>
    <row r="10" spans="1:10" ht="18.75" x14ac:dyDescent="0.3">
      <c r="A10" s="74"/>
      <c r="B10" s="74"/>
      <c r="D10" s="58"/>
      <c r="E10" s="58"/>
      <c r="F10" s="58"/>
      <c r="J10" s="79"/>
    </row>
    <row r="11" spans="1:10" ht="18.75" x14ac:dyDescent="0.3">
      <c r="A11" s="74"/>
      <c r="B11" s="74"/>
      <c r="D11" s="58"/>
      <c r="E11" s="58"/>
      <c r="F11" s="58"/>
      <c r="J11" s="79"/>
    </row>
    <row r="12" spans="1:10" ht="18.75" x14ac:dyDescent="0.3">
      <c r="A12" s="74"/>
      <c r="B12" s="74"/>
      <c r="D12" s="58"/>
      <c r="E12" s="58"/>
      <c r="F12" s="58"/>
      <c r="J12" s="79"/>
    </row>
    <row r="13" spans="1:10" ht="18.75" x14ac:dyDescent="0.3">
      <c r="A13" s="74"/>
      <c r="B13" s="74"/>
      <c r="D13" s="58"/>
      <c r="E13" s="58"/>
      <c r="F13" s="58"/>
      <c r="J13" s="79"/>
    </row>
    <row r="14" spans="1:10" ht="18.75" x14ac:dyDescent="0.3">
      <c r="A14" s="74"/>
      <c r="B14" s="74"/>
      <c r="D14" s="58"/>
      <c r="E14" s="58"/>
      <c r="F14" s="58"/>
      <c r="J14" s="79"/>
    </row>
    <row r="15" spans="1:10" ht="18.75" x14ac:dyDescent="0.3">
      <c r="A15" s="74"/>
      <c r="B15" s="74"/>
      <c r="D15" s="58"/>
      <c r="E15" s="58"/>
      <c r="F15" s="58"/>
      <c r="J15" s="79"/>
    </row>
    <row r="16" spans="1:10" ht="19.5" thickBot="1" x14ac:dyDescent="0.35">
      <c r="A16" s="74"/>
      <c r="B16" s="74"/>
      <c r="D16" s="65"/>
      <c r="E16" s="65"/>
      <c r="F16" s="66"/>
      <c r="J16" s="79"/>
    </row>
    <row r="17" spans="1:12" ht="35.450000000000003" customHeight="1" thickBot="1" x14ac:dyDescent="0.35">
      <c r="A17" s="74"/>
      <c r="B17" s="74"/>
      <c r="D17" s="80" t="s">
        <v>27</v>
      </c>
      <c r="E17" s="81"/>
      <c r="F17" s="66"/>
      <c r="G17" s="77"/>
      <c r="H17" s="69"/>
      <c r="I17" s="64"/>
      <c r="J17" s="79"/>
      <c r="K17" s="79"/>
      <c r="L17" s="79"/>
    </row>
    <row r="18" spans="1:12" ht="35.450000000000003" customHeight="1" thickBot="1" x14ac:dyDescent="0.35">
      <c r="A18" s="74"/>
      <c r="B18" s="74"/>
      <c r="D18" s="67" t="s">
        <v>53</v>
      </c>
      <c r="E18" s="81">
        <v>6</v>
      </c>
      <c r="F18" s="66"/>
      <c r="G18" s="77"/>
      <c r="K18" s="79"/>
      <c r="L18" s="79"/>
    </row>
    <row r="19" spans="1:12" ht="35.450000000000003" customHeight="1" thickBot="1" x14ac:dyDescent="0.35">
      <c r="A19" s="74"/>
      <c r="B19" s="74"/>
      <c r="D19" s="80" t="s">
        <v>30</v>
      </c>
      <c r="E19" s="81" t="s">
        <v>43</v>
      </c>
      <c r="F19" s="66"/>
      <c r="G19" s="77"/>
      <c r="K19" s="79"/>
      <c r="L19" s="79"/>
    </row>
    <row r="20" spans="1:12" ht="18.75" x14ac:dyDescent="0.3">
      <c r="A20" s="74"/>
      <c r="B20" s="74"/>
      <c r="D20" s="66"/>
      <c r="E20" s="66"/>
      <c r="F20" s="66"/>
      <c r="J20" s="79"/>
    </row>
    <row r="21" spans="1:12" ht="18.75" x14ac:dyDescent="0.3">
      <c r="A21" s="50"/>
      <c r="B21" s="50"/>
      <c r="C21" s="60" t="s">
        <v>24</v>
      </c>
      <c r="D21" s="59"/>
      <c r="E21" s="53"/>
      <c r="F21" s="66"/>
      <c r="G21" s="55"/>
      <c r="H21" s="54"/>
      <c r="I21" s="54"/>
      <c r="J21" s="79"/>
    </row>
    <row r="22" spans="1:12" ht="15.75" thickBot="1" x14ac:dyDescent="0.3">
      <c r="A22" s="50"/>
      <c r="B22" s="50"/>
      <c r="C22" s="51"/>
      <c r="D22" s="57"/>
      <c r="E22" s="51"/>
      <c r="F22" s="51"/>
      <c r="G22" s="51"/>
      <c r="H22" s="51"/>
      <c r="I22" s="51"/>
      <c r="J22" s="52"/>
    </row>
    <row r="23" spans="1:12" ht="45.75" thickBot="1" x14ac:dyDescent="0.3">
      <c r="A23" s="74"/>
      <c r="B23" s="47"/>
      <c r="C23" s="42" t="s">
        <v>0</v>
      </c>
      <c r="D23" s="42" t="s">
        <v>1</v>
      </c>
      <c r="E23" s="43" t="s">
        <v>2</v>
      </c>
      <c r="F23" s="43" t="s">
        <v>48</v>
      </c>
      <c r="G23" s="43" t="s">
        <v>50</v>
      </c>
      <c r="H23" s="43" t="s">
        <v>36</v>
      </c>
      <c r="I23" s="43" t="s">
        <v>3</v>
      </c>
      <c r="J23" s="43" t="s">
        <v>4</v>
      </c>
      <c r="K23" s="77"/>
    </row>
    <row r="24" spans="1:12" ht="15.75" thickBot="1" x14ac:dyDescent="0.3">
      <c r="A24" s="74"/>
      <c r="B24" s="47"/>
      <c r="C24" s="44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77"/>
    </row>
    <row r="25" spans="1:12" ht="15.75" thickBot="1" x14ac:dyDescent="0.3">
      <c r="A25" s="74"/>
      <c r="B25" s="47"/>
      <c r="C25" s="94" t="s">
        <v>54</v>
      </c>
      <c r="D25" s="95"/>
      <c r="E25" s="95"/>
      <c r="F25" s="95"/>
      <c r="G25" s="96"/>
      <c r="H25" s="96"/>
      <c r="I25" s="96"/>
      <c r="J25" s="97"/>
      <c r="K25" s="77"/>
    </row>
    <row r="26" spans="1:12" ht="60.75" customHeight="1" thickBot="1" x14ac:dyDescent="0.3">
      <c r="A26" s="74"/>
      <c r="B26" s="47"/>
      <c r="C26" s="4">
        <v>1</v>
      </c>
      <c r="D26" s="45" t="s">
        <v>20</v>
      </c>
      <c r="E26" s="61" t="s">
        <v>5</v>
      </c>
      <c r="F26" s="87">
        <f>ROUNDUP(H45/2,0)</f>
        <v>873</v>
      </c>
      <c r="G26" s="90"/>
      <c r="H26" s="89">
        <f>ROUND($F$26*$G$26,2)</f>
        <v>0</v>
      </c>
      <c r="I26" s="89">
        <f>ROUND($H$26*0.23,2)</f>
        <v>0</v>
      </c>
      <c r="J26" s="89">
        <f>H26+I26</f>
        <v>0</v>
      </c>
      <c r="K26" s="77"/>
    </row>
    <row r="27" spans="1:12" ht="74.25" customHeight="1" thickBot="1" x14ac:dyDescent="0.3">
      <c r="A27" s="74"/>
      <c r="B27" s="47"/>
      <c r="C27" s="4">
        <v>2</v>
      </c>
      <c r="D27" s="45" t="s">
        <v>21</v>
      </c>
      <c r="E27" s="61" t="s">
        <v>5</v>
      </c>
      <c r="F27" s="87">
        <f>ROUNDDOWN(H45/2,0)</f>
        <v>872</v>
      </c>
      <c r="G27" s="90"/>
      <c r="H27" s="89">
        <f>ROUND($F$27*$G$27,2)</f>
        <v>0</v>
      </c>
      <c r="I27" s="89">
        <f>ROUND($H$27*0.23,2)</f>
        <v>0</v>
      </c>
      <c r="J27" s="89">
        <f>H27+I27</f>
        <v>0</v>
      </c>
      <c r="K27" s="77"/>
    </row>
    <row r="28" spans="1:12" ht="63.6" customHeight="1" thickBot="1" x14ac:dyDescent="0.3">
      <c r="A28" s="74"/>
      <c r="B28" s="47"/>
      <c r="C28" s="4">
        <v>3</v>
      </c>
      <c r="D28" s="45" t="s">
        <v>6</v>
      </c>
      <c r="E28" s="61" t="s">
        <v>5</v>
      </c>
      <c r="F28" s="87">
        <f>H45</f>
        <v>1745</v>
      </c>
      <c r="G28" s="90"/>
      <c r="H28" s="89">
        <f>ROUND($F$28*$G$28,2)</f>
        <v>0</v>
      </c>
      <c r="I28" s="89">
        <f>ROUND($H$28*0.23,2)</f>
        <v>0</v>
      </c>
      <c r="J28" s="89">
        <f>H28+I28</f>
        <v>0</v>
      </c>
      <c r="K28" s="77"/>
    </row>
    <row r="29" spans="1:12" ht="45" customHeight="1" thickBot="1" x14ac:dyDescent="0.3">
      <c r="A29" s="74"/>
      <c r="B29" s="47"/>
      <c r="C29" s="4">
        <v>4</v>
      </c>
      <c r="D29" s="45" t="s">
        <v>7</v>
      </c>
      <c r="E29" s="61" t="s">
        <v>8</v>
      </c>
      <c r="F29" s="87">
        <f>F27</f>
        <v>872</v>
      </c>
      <c r="G29" s="90"/>
      <c r="H29" s="89">
        <f>ROUND($F$29*$G$29,2)</f>
        <v>0</v>
      </c>
      <c r="I29" s="89">
        <f>ROUND($H$29*0.23,2)</f>
        <v>0</v>
      </c>
      <c r="J29" s="89">
        <f>H29+I29</f>
        <v>0</v>
      </c>
      <c r="K29" s="77"/>
    </row>
    <row r="30" spans="1:12" ht="94.5" customHeight="1" thickBot="1" x14ac:dyDescent="0.3">
      <c r="A30" s="74"/>
      <c r="B30" s="47"/>
      <c r="C30" s="4">
        <v>5</v>
      </c>
      <c r="D30" s="45" t="s">
        <v>13</v>
      </c>
      <c r="E30" s="61" t="s">
        <v>14</v>
      </c>
      <c r="F30" s="83"/>
      <c r="G30" s="90"/>
      <c r="H30" s="83"/>
      <c r="I30" s="83"/>
      <c r="J30" s="83"/>
      <c r="K30" s="77"/>
    </row>
    <row r="31" spans="1:12" ht="89.25" customHeight="1" thickBot="1" x14ac:dyDescent="0.3">
      <c r="A31" s="74"/>
      <c r="B31" s="47"/>
      <c r="C31" s="4">
        <v>6</v>
      </c>
      <c r="D31" s="45" t="s">
        <v>15</v>
      </c>
      <c r="E31" s="61" t="s">
        <v>14</v>
      </c>
      <c r="F31" s="83"/>
      <c r="G31" s="90"/>
      <c r="H31" s="83"/>
      <c r="I31" s="83"/>
      <c r="J31" s="83"/>
      <c r="K31" s="77"/>
    </row>
    <row r="32" spans="1:12" ht="90.75" customHeight="1" thickBot="1" x14ac:dyDescent="0.3">
      <c r="A32" s="74"/>
      <c r="B32" s="47"/>
      <c r="C32" s="4">
        <v>7</v>
      </c>
      <c r="D32" s="45" t="s">
        <v>16</v>
      </c>
      <c r="E32" s="61" t="s">
        <v>14</v>
      </c>
      <c r="F32" s="83"/>
      <c r="G32" s="90"/>
      <c r="H32" s="83"/>
      <c r="I32" s="83"/>
      <c r="J32" s="83"/>
      <c r="K32" s="77"/>
    </row>
    <row r="33" spans="1:11" ht="90" customHeight="1" thickBot="1" x14ac:dyDescent="0.3">
      <c r="A33" s="74"/>
      <c r="B33" s="47"/>
      <c r="C33" s="4">
        <v>8</v>
      </c>
      <c r="D33" s="45" t="s">
        <v>17</v>
      </c>
      <c r="E33" s="61" t="s">
        <v>12</v>
      </c>
      <c r="F33" s="83"/>
      <c r="G33" s="90"/>
      <c r="H33" s="83"/>
      <c r="I33" s="83"/>
      <c r="J33" s="83"/>
      <c r="K33" s="77"/>
    </row>
    <row r="34" spans="1:11" ht="64.5" customHeight="1" thickBot="1" x14ac:dyDescent="0.3">
      <c r="A34" s="74"/>
      <c r="B34" s="47"/>
      <c r="C34" s="4">
        <v>9</v>
      </c>
      <c r="D34" s="45" t="s">
        <v>18</v>
      </c>
      <c r="E34" s="45" t="s">
        <v>19</v>
      </c>
      <c r="F34" s="83"/>
      <c r="G34" s="90"/>
      <c r="H34" s="83"/>
      <c r="I34" s="83"/>
      <c r="J34" s="83"/>
      <c r="K34" s="77"/>
    </row>
    <row r="35" spans="1:11" ht="45" customHeight="1" thickBot="1" x14ac:dyDescent="0.3">
      <c r="A35" s="74"/>
      <c r="B35" s="47"/>
      <c r="C35" s="4">
        <v>10</v>
      </c>
      <c r="D35" s="103" t="s">
        <v>47</v>
      </c>
      <c r="E35" s="104"/>
      <c r="F35" s="87">
        <f>ROUND(H45*3.5%,0)</f>
        <v>61</v>
      </c>
      <c r="G35" s="84"/>
      <c r="H35" s="89">
        <f>ROUND(F35*(G30*120+G33*40+G34),2)</f>
        <v>0</v>
      </c>
      <c r="I35" s="89">
        <f>ROUND($H$35*0.23,2)</f>
        <v>0</v>
      </c>
      <c r="J35" s="89">
        <f t="shared" ref="J35:J37" si="0">H35+I35</f>
        <v>0</v>
      </c>
      <c r="K35" s="77"/>
    </row>
    <row r="36" spans="1:11" ht="45" customHeight="1" thickBot="1" x14ac:dyDescent="0.3">
      <c r="A36" s="74"/>
      <c r="B36" s="47"/>
      <c r="C36" s="4">
        <v>11</v>
      </c>
      <c r="D36" s="103" t="s">
        <v>46</v>
      </c>
      <c r="E36" s="104"/>
      <c r="F36" s="87">
        <f>ROUND(H45*1%,0)</f>
        <v>17</v>
      </c>
      <c r="G36" s="83"/>
      <c r="H36" s="89">
        <f>ROUND(F36*(G31*120+G33*80+G34),2)</f>
        <v>0</v>
      </c>
      <c r="I36" s="89">
        <f>ROUND($H$36*0.23,2)</f>
        <v>0</v>
      </c>
      <c r="J36" s="89">
        <f t="shared" si="0"/>
        <v>0</v>
      </c>
      <c r="K36" s="77"/>
    </row>
    <row r="37" spans="1:11" ht="45" customHeight="1" thickBot="1" x14ac:dyDescent="0.3">
      <c r="A37" s="74"/>
      <c r="B37" s="47"/>
      <c r="C37" s="4">
        <v>12</v>
      </c>
      <c r="D37" s="103" t="s">
        <v>45</v>
      </c>
      <c r="E37" s="104"/>
      <c r="F37" s="87">
        <f>ROUND(H45*2%,0)</f>
        <v>35</v>
      </c>
      <c r="G37" s="83"/>
      <c r="H37" s="89">
        <f>ROUND(F37*(G32*120+G33*40+G34),2)</f>
        <v>0</v>
      </c>
      <c r="I37" s="89">
        <f>ROUND($H$37*0.23,2)</f>
        <v>0</v>
      </c>
      <c r="J37" s="89">
        <f t="shared" si="0"/>
        <v>0</v>
      </c>
      <c r="K37" s="77"/>
    </row>
    <row r="38" spans="1:11" ht="34.5" customHeight="1" thickBot="1" x14ac:dyDescent="0.3">
      <c r="A38" s="74"/>
      <c r="B38" s="47"/>
      <c r="C38" s="98" t="s">
        <v>51</v>
      </c>
      <c r="D38" s="99"/>
      <c r="E38" s="99"/>
      <c r="F38" s="99"/>
      <c r="G38" s="99"/>
      <c r="H38" s="89">
        <f>SUM(H26:H29,H35:H37)</f>
        <v>0</v>
      </c>
      <c r="I38" s="89">
        <f>SUM(I26:I29,I35:I37)</f>
        <v>0</v>
      </c>
      <c r="J38" s="72">
        <f>SUM(H38:I38)</f>
        <v>0</v>
      </c>
      <c r="K38" s="73"/>
    </row>
    <row r="39" spans="1:11" ht="23.25" customHeight="1" thickBot="1" x14ac:dyDescent="0.3">
      <c r="A39" s="74"/>
      <c r="B39" s="47"/>
      <c r="C39" s="94" t="s">
        <v>55</v>
      </c>
      <c r="D39" s="95"/>
      <c r="E39" s="95"/>
      <c r="F39" s="95"/>
      <c r="G39" s="96"/>
      <c r="H39" s="96"/>
      <c r="I39" s="96"/>
      <c r="J39" s="97"/>
      <c r="K39" s="77"/>
    </row>
    <row r="40" spans="1:11" ht="30.75" thickBot="1" x14ac:dyDescent="0.3">
      <c r="A40" s="74"/>
      <c r="B40" s="47"/>
      <c r="C40" s="4">
        <v>13</v>
      </c>
      <c r="D40" s="45" t="s">
        <v>9</v>
      </c>
      <c r="E40" s="61" t="s">
        <v>10</v>
      </c>
      <c r="F40" s="87">
        <f>H45*45</f>
        <v>78525</v>
      </c>
      <c r="G40" s="90"/>
      <c r="H40" s="71">
        <f>ROUND($F$40*$G$40,2)</f>
        <v>0</v>
      </c>
      <c r="I40" s="71">
        <f>ROUND($H$40*0.23,2)</f>
        <v>0</v>
      </c>
      <c r="J40" s="71">
        <f>H40+I40</f>
        <v>0</v>
      </c>
      <c r="K40" s="77"/>
    </row>
    <row r="41" spans="1:11" ht="33" customHeight="1" thickBot="1" x14ac:dyDescent="0.3">
      <c r="A41" s="74"/>
      <c r="B41" s="47"/>
      <c r="C41" s="4">
        <v>14</v>
      </c>
      <c r="D41" s="45" t="s">
        <v>11</v>
      </c>
      <c r="E41" s="61" t="s">
        <v>12</v>
      </c>
      <c r="F41" s="87">
        <f>H45*3</f>
        <v>5235</v>
      </c>
      <c r="G41" s="90"/>
      <c r="H41" s="71">
        <f>ROUND($F$41*$G$41,2)</f>
        <v>0</v>
      </c>
      <c r="I41" s="71">
        <f>ROUND($H$41*0.23,2)</f>
        <v>0</v>
      </c>
      <c r="J41" s="71">
        <f>H41+I41</f>
        <v>0</v>
      </c>
      <c r="K41" s="77"/>
    </row>
    <row r="42" spans="1:11" ht="33" customHeight="1" thickBot="1" x14ac:dyDescent="0.3">
      <c r="A42" s="74"/>
      <c r="B42" s="47"/>
      <c r="C42" s="98" t="s">
        <v>52</v>
      </c>
      <c r="D42" s="99"/>
      <c r="E42" s="99"/>
      <c r="F42" s="99"/>
      <c r="G42" s="99"/>
      <c r="H42" s="89">
        <f>SUM(H40:H41)</f>
        <v>0</v>
      </c>
      <c r="I42" s="89">
        <f>SUM(I40:I41)</f>
        <v>0</v>
      </c>
      <c r="J42" s="72">
        <f>SUM(H42:I42)</f>
        <v>0</v>
      </c>
      <c r="K42" s="73"/>
    </row>
    <row r="43" spans="1:11" x14ac:dyDescent="0.25">
      <c r="A43" s="74"/>
      <c r="B43" s="74"/>
      <c r="C43" s="76"/>
      <c r="D43" s="55"/>
      <c r="E43" s="55"/>
      <c r="F43" s="55"/>
      <c r="G43" s="76"/>
      <c r="H43" s="76"/>
      <c r="I43" s="76"/>
      <c r="J43" s="76"/>
    </row>
    <row r="44" spans="1:11" ht="30" x14ac:dyDescent="0.25">
      <c r="C44" s="64"/>
      <c r="G44" s="77"/>
      <c r="H44" s="48" t="s">
        <v>22</v>
      </c>
      <c r="I44" s="49" t="s">
        <v>56</v>
      </c>
      <c r="J44" s="49" t="s">
        <v>35</v>
      </c>
    </row>
    <row r="45" spans="1:11" x14ac:dyDescent="0.25">
      <c r="D45" s="114" t="s">
        <v>49</v>
      </c>
      <c r="E45" s="115"/>
      <c r="F45" s="115"/>
      <c r="H45" s="86">
        <f>IF(E18=1,508,IF(E18=2,1218,IF(E18=3,615,IF(E18=4,749,IF(E18=5,793,IF(E18=6,1745,""))))))</f>
        <v>1745</v>
      </c>
      <c r="I45" s="68">
        <f>I38+I42</f>
        <v>0</v>
      </c>
      <c r="J45" s="68">
        <f>J38+J42</f>
        <v>0</v>
      </c>
    </row>
    <row r="48" spans="1:11" x14ac:dyDescent="0.25">
      <c r="C48" s="105" t="s">
        <v>37</v>
      </c>
      <c r="D48" s="108" t="s">
        <v>38</v>
      </c>
      <c r="E48" s="108"/>
      <c r="F48" s="108"/>
      <c r="G48" s="108"/>
      <c r="H48" s="108"/>
      <c r="I48" s="108"/>
      <c r="J48" s="109"/>
    </row>
    <row r="49" spans="2:10" x14ac:dyDescent="0.25">
      <c r="B49" s="64"/>
      <c r="C49" s="106"/>
      <c r="D49" s="110"/>
      <c r="E49" s="110"/>
      <c r="F49" s="110"/>
      <c r="G49" s="110"/>
      <c r="H49" s="110"/>
      <c r="I49" s="110"/>
      <c r="J49" s="111"/>
    </row>
    <row r="50" spans="2:10" x14ac:dyDescent="0.25">
      <c r="B50" s="64"/>
      <c r="C50" s="107"/>
      <c r="D50" s="112"/>
      <c r="E50" s="112"/>
      <c r="F50" s="112"/>
      <c r="G50" s="112"/>
      <c r="H50" s="112"/>
      <c r="I50" s="112"/>
      <c r="J50" s="113"/>
    </row>
    <row r="51" spans="2:10" ht="15" customHeight="1" x14ac:dyDescent="0.25"/>
    <row r="52" spans="2:10" ht="15.75" thickBot="1" x14ac:dyDescent="0.3"/>
    <row r="53" spans="2:10" ht="45" customHeight="1" thickBot="1" x14ac:dyDescent="0.3">
      <c r="C53" s="80" t="s">
        <v>31</v>
      </c>
      <c r="D53" s="80"/>
    </row>
    <row r="54" spans="2:10" ht="45" customHeight="1" thickBot="1" x14ac:dyDescent="0.3">
      <c r="C54" s="80" t="s">
        <v>32</v>
      </c>
      <c r="D54" s="80"/>
    </row>
    <row r="55" spans="2:10" x14ac:dyDescent="0.25">
      <c r="C55" s="76"/>
    </row>
    <row r="56" spans="2:10" x14ac:dyDescent="0.25">
      <c r="H56" s="85" t="s">
        <v>33</v>
      </c>
    </row>
    <row r="57" spans="2:10" x14ac:dyDescent="0.25">
      <c r="H57" s="78" t="s">
        <v>34</v>
      </c>
      <c r="I57" s="78"/>
    </row>
    <row r="58" spans="2:10" ht="15.75" thickBot="1" x14ac:dyDescent="0.3">
      <c r="F58" s="82"/>
    </row>
    <row r="59" spans="2:10" ht="45" customHeight="1" thickBot="1" x14ac:dyDescent="0.3">
      <c r="F59" s="79"/>
      <c r="H59" s="100"/>
      <c r="I59" s="101"/>
      <c r="J59" s="102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2">
    <mergeCell ref="H59:J59"/>
    <mergeCell ref="D5:G5"/>
    <mergeCell ref="C25:J25"/>
    <mergeCell ref="D35:E35"/>
    <mergeCell ref="D36:E36"/>
    <mergeCell ref="D37:E37"/>
    <mergeCell ref="C42:G42"/>
    <mergeCell ref="C38:G38"/>
    <mergeCell ref="C39:J39"/>
    <mergeCell ref="D45:F45"/>
    <mergeCell ref="C48:C50"/>
    <mergeCell ref="D48:J5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Cześć 1 - lubuskie</vt:lpstr>
      <vt:lpstr>Część 2 - łódzkie</vt:lpstr>
      <vt:lpstr>Część 3 - podlaskie</vt:lpstr>
      <vt:lpstr>Część 4 - świętokrzyskie</vt:lpstr>
      <vt:lpstr>Część 5 - warmińsko-mazurskie</vt:lpstr>
      <vt:lpstr>Część 6 - wielkopolskie</vt:lpstr>
      <vt:lpstr>Arkusz1</vt:lpstr>
      <vt:lpstr>'Cześć 1 - lubuskie'!OLE_LINK15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Kiełbus Tomasz</cp:lastModifiedBy>
  <cp:lastPrinted>2018-05-21T19:40:39Z</cp:lastPrinted>
  <dcterms:created xsi:type="dcterms:W3CDTF">2018-05-14T12:41:30Z</dcterms:created>
  <dcterms:modified xsi:type="dcterms:W3CDTF">2018-05-22T10:15:32Z</dcterms:modified>
</cp:coreProperties>
</file>