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17 postępowanie\weryfikacja\"/>
    </mc:Choice>
  </mc:AlternateContent>
  <xr:revisionPtr revIDLastSave="0" documentId="8_{C2B8D342-AADB-4919-B770-561138C7E13A}" xr6:coauthVersionLast="45" xr6:coauthVersionMax="45" xr10:uidLastSave="{00000000-0000-0000-0000-000000000000}"/>
  <bookViews>
    <workbookView xWindow="28680" yWindow="-120" windowWidth="29040" windowHeight="15840" tabRatio="666" xr2:uid="{F69377C0-9DA2-4A30-ADC2-C20B6F1C51C9}"/>
  </bookViews>
  <sheets>
    <sheet name="formularz cenowy" sheetId="1" r:id="rId1"/>
    <sheet name="Listy punktów styku" sheetId="2" r:id="rId2"/>
    <sheet name="Szczegółowe dane adresowe ogł" sheetId="7" r:id="rId3"/>
    <sheet name="Limity" sheetId="4" r:id="rId4"/>
  </sheets>
  <definedNames>
    <definedName name="_xlnm._FilterDatabase" localSheetId="0" hidden="1">'formularz cenowy'!$A$14:$U$174</definedName>
    <definedName name="_xlnm._FilterDatabase" localSheetId="2" hidden="1">'Szczegółowe dane adresowe ogł'!$A$2:$O$162</definedName>
    <definedName name="_xlnm.Print_Area" localSheetId="1">'Listy punktów styku'!$A$1:$C$60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'formularz cenowy'!$J$15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'formularz cenowy'!$14:$14</definedName>
    <definedName name="_xlnm.Print_Titles" localSheetId="2">'Szczegółowe dane adresowe ogł'!$2:$2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4" i="1" l="1"/>
  <c r="U174" i="1"/>
  <c r="T174" i="1"/>
  <c r="R174" i="1"/>
  <c r="O174" i="1"/>
  <c r="N174" i="1"/>
  <c r="L174" i="1"/>
  <c r="I174" i="1"/>
  <c r="V173" i="1"/>
  <c r="U173" i="1"/>
  <c r="T173" i="1"/>
  <c r="R173" i="1"/>
  <c r="O173" i="1"/>
  <c r="N173" i="1"/>
  <c r="L173" i="1"/>
  <c r="I173" i="1"/>
  <c r="V172" i="1"/>
  <c r="U172" i="1"/>
  <c r="T172" i="1"/>
  <c r="R172" i="1"/>
  <c r="O172" i="1"/>
  <c r="N172" i="1"/>
  <c r="L172" i="1"/>
  <c r="I172" i="1"/>
  <c r="V171" i="1"/>
  <c r="U171" i="1"/>
  <c r="T171" i="1"/>
  <c r="R171" i="1"/>
  <c r="O171" i="1"/>
  <c r="N171" i="1"/>
  <c r="L171" i="1"/>
  <c r="I171" i="1"/>
  <c r="V170" i="1"/>
  <c r="U170" i="1"/>
  <c r="T170" i="1"/>
  <c r="R170" i="1"/>
  <c r="O170" i="1"/>
  <c r="N170" i="1"/>
  <c r="L170" i="1"/>
  <c r="I170" i="1"/>
  <c r="V169" i="1"/>
  <c r="U169" i="1"/>
  <c r="T169" i="1"/>
  <c r="R169" i="1"/>
  <c r="O169" i="1"/>
  <c r="N169" i="1"/>
  <c r="L169" i="1"/>
  <c r="I169" i="1"/>
  <c r="V168" i="1"/>
  <c r="U168" i="1"/>
  <c r="T168" i="1"/>
  <c r="R168" i="1"/>
  <c r="O168" i="1"/>
  <c r="N168" i="1"/>
  <c r="L168" i="1"/>
  <c r="I168" i="1"/>
  <c r="V167" i="1"/>
  <c r="U167" i="1"/>
  <c r="T167" i="1"/>
  <c r="R167" i="1"/>
  <c r="O167" i="1"/>
  <c r="N167" i="1"/>
  <c r="L167" i="1"/>
  <c r="I167" i="1"/>
  <c r="V166" i="1"/>
  <c r="U166" i="1"/>
  <c r="T166" i="1"/>
  <c r="R166" i="1"/>
  <c r="O166" i="1"/>
  <c r="N166" i="1"/>
  <c r="L166" i="1"/>
  <c r="I166" i="1"/>
  <c r="V165" i="1"/>
  <c r="U165" i="1"/>
  <c r="T165" i="1"/>
  <c r="R165" i="1"/>
  <c r="O165" i="1"/>
  <c r="N165" i="1"/>
  <c r="L165" i="1"/>
  <c r="I165" i="1"/>
  <c r="V164" i="1"/>
  <c r="U164" i="1"/>
  <c r="T164" i="1"/>
  <c r="R164" i="1"/>
  <c r="O164" i="1"/>
  <c r="N164" i="1"/>
  <c r="L164" i="1"/>
  <c r="I164" i="1"/>
  <c r="V163" i="1"/>
  <c r="U163" i="1"/>
  <c r="T163" i="1"/>
  <c r="R163" i="1"/>
  <c r="O163" i="1"/>
  <c r="N163" i="1"/>
  <c r="L163" i="1"/>
  <c r="I163" i="1"/>
  <c r="V162" i="1"/>
  <c r="U162" i="1"/>
  <c r="T162" i="1"/>
  <c r="R162" i="1"/>
  <c r="O162" i="1"/>
  <c r="N162" i="1"/>
  <c r="L162" i="1"/>
  <c r="I162" i="1"/>
  <c r="V161" i="1"/>
  <c r="U161" i="1"/>
  <c r="T161" i="1"/>
  <c r="R161" i="1"/>
  <c r="O161" i="1"/>
  <c r="N161" i="1"/>
  <c r="L161" i="1"/>
  <c r="I161" i="1"/>
  <c r="V160" i="1"/>
  <c r="U160" i="1"/>
  <c r="T160" i="1"/>
  <c r="R160" i="1"/>
  <c r="O160" i="1"/>
  <c r="N160" i="1"/>
  <c r="L160" i="1"/>
  <c r="I160" i="1"/>
  <c r="V159" i="1"/>
  <c r="U159" i="1"/>
  <c r="T159" i="1"/>
  <c r="R159" i="1"/>
  <c r="O159" i="1"/>
  <c r="N159" i="1"/>
  <c r="L159" i="1"/>
  <c r="I159" i="1"/>
  <c r="V158" i="1"/>
  <c r="U158" i="1"/>
  <c r="T158" i="1"/>
  <c r="R158" i="1"/>
  <c r="O158" i="1"/>
  <c r="N158" i="1"/>
  <c r="L158" i="1"/>
  <c r="I158" i="1"/>
  <c r="V157" i="1"/>
  <c r="U157" i="1"/>
  <c r="T157" i="1"/>
  <c r="R157" i="1"/>
  <c r="O157" i="1"/>
  <c r="N157" i="1"/>
  <c r="L157" i="1"/>
  <c r="I157" i="1"/>
  <c r="V156" i="1"/>
  <c r="U156" i="1"/>
  <c r="T156" i="1"/>
  <c r="R156" i="1"/>
  <c r="O156" i="1"/>
  <c r="N156" i="1"/>
  <c r="L156" i="1"/>
  <c r="I156" i="1"/>
  <c r="V155" i="1"/>
  <c r="U155" i="1"/>
  <c r="T155" i="1"/>
  <c r="R155" i="1"/>
  <c r="O155" i="1"/>
  <c r="N155" i="1"/>
  <c r="L155" i="1"/>
  <c r="I155" i="1"/>
  <c r="V154" i="1"/>
  <c r="U154" i="1"/>
  <c r="T154" i="1"/>
  <c r="R154" i="1"/>
  <c r="O154" i="1"/>
  <c r="N154" i="1"/>
  <c r="L154" i="1"/>
  <c r="I154" i="1"/>
  <c r="V153" i="1"/>
  <c r="U153" i="1"/>
  <c r="T153" i="1"/>
  <c r="R153" i="1"/>
  <c r="O153" i="1"/>
  <c r="N153" i="1"/>
  <c r="L153" i="1"/>
  <c r="I153" i="1"/>
  <c r="V152" i="1"/>
  <c r="U152" i="1"/>
  <c r="T152" i="1"/>
  <c r="R152" i="1"/>
  <c r="O152" i="1"/>
  <c r="N152" i="1"/>
  <c r="L152" i="1"/>
  <c r="I152" i="1"/>
  <c r="V151" i="1"/>
  <c r="U151" i="1"/>
  <c r="T151" i="1"/>
  <c r="R151" i="1"/>
  <c r="O151" i="1"/>
  <c r="N151" i="1"/>
  <c r="L151" i="1"/>
  <c r="I151" i="1"/>
  <c r="V150" i="1"/>
  <c r="U150" i="1"/>
  <c r="T150" i="1"/>
  <c r="R150" i="1"/>
  <c r="O150" i="1"/>
  <c r="N150" i="1"/>
  <c r="L150" i="1"/>
  <c r="I150" i="1"/>
  <c r="V149" i="1"/>
  <c r="U149" i="1"/>
  <c r="T149" i="1"/>
  <c r="R149" i="1"/>
  <c r="O149" i="1"/>
  <c r="N149" i="1"/>
  <c r="L149" i="1"/>
  <c r="I149" i="1"/>
  <c r="V148" i="1"/>
  <c r="U148" i="1"/>
  <c r="T148" i="1"/>
  <c r="R148" i="1"/>
  <c r="O148" i="1"/>
  <c r="N148" i="1"/>
  <c r="L148" i="1"/>
  <c r="I148" i="1"/>
  <c r="V147" i="1"/>
  <c r="U147" i="1"/>
  <c r="T147" i="1"/>
  <c r="R147" i="1"/>
  <c r="O147" i="1"/>
  <c r="N147" i="1"/>
  <c r="L147" i="1"/>
  <c r="I147" i="1"/>
  <c r="V146" i="1"/>
  <c r="U146" i="1"/>
  <c r="T146" i="1"/>
  <c r="R146" i="1"/>
  <c r="O146" i="1"/>
  <c r="N146" i="1"/>
  <c r="L146" i="1"/>
  <c r="I146" i="1"/>
  <c r="V145" i="1"/>
  <c r="U145" i="1"/>
  <c r="T145" i="1"/>
  <c r="R145" i="1"/>
  <c r="O145" i="1"/>
  <c r="N145" i="1"/>
  <c r="L145" i="1"/>
  <c r="I145" i="1"/>
  <c r="V144" i="1"/>
  <c r="U144" i="1"/>
  <c r="T144" i="1"/>
  <c r="R144" i="1"/>
  <c r="O144" i="1"/>
  <c r="N144" i="1"/>
  <c r="L144" i="1"/>
  <c r="I144" i="1"/>
  <c r="V143" i="1"/>
  <c r="U143" i="1"/>
  <c r="T143" i="1"/>
  <c r="R143" i="1"/>
  <c r="O143" i="1"/>
  <c r="N143" i="1"/>
  <c r="L143" i="1"/>
  <c r="I143" i="1"/>
  <c r="V142" i="1"/>
  <c r="U142" i="1"/>
  <c r="T142" i="1"/>
  <c r="R142" i="1"/>
  <c r="O142" i="1"/>
  <c r="N142" i="1"/>
  <c r="L142" i="1"/>
  <c r="I142" i="1"/>
  <c r="V141" i="1"/>
  <c r="U141" i="1"/>
  <c r="T141" i="1"/>
  <c r="R141" i="1"/>
  <c r="O141" i="1"/>
  <c r="N141" i="1"/>
  <c r="L141" i="1"/>
  <c r="I141" i="1"/>
  <c r="V140" i="1"/>
  <c r="U140" i="1"/>
  <c r="T140" i="1"/>
  <c r="R140" i="1"/>
  <c r="O140" i="1"/>
  <c r="N140" i="1"/>
  <c r="L140" i="1"/>
  <c r="I140" i="1"/>
  <c r="V139" i="1"/>
  <c r="U139" i="1"/>
  <c r="T139" i="1"/>
  <c r="R139" i="1"/>
  <c r="O139" i="1"/>
  <c r="N139" i="1"/>
  <c r="L139" i="1"/>
  <c r="I139" i="1"/>
  <c r="V138" i="1"/>
  <c r="U138" i="1"/>
  <c r="T138" i="1"/>
  <c r="R138" i="1"/>
  <c r="O138" i="1"/>
  <c r="N138" i="1"/>
  <c r="L138" i="1"/>
  <c r="I138" i="1"/>
  <c r="V137" i="1"/>
  <c r="U137" i="1"/>
  <c r="T137" i="1"/>
  <c r="R137" i="1"/>
  <c r="O137" i="1"/>
  <c r="N137" i="1"/>
  <c r="L137" i="1"/>
  <c r="I137" i="1"/>
  <c r="V136" i="1"/>
  <c r="U136" i="1"/>
  <c r="T136" i="1"/>
  <c r="R136" i="1"/>
  <c r="O136" i="1"/>
  <c r="N136" i="1"/>
  <c r="L136" i="1"/>
  <c r="I136" i="1"/>
  <c r="V135" i="1"/>
  <c r="U135" i="1"/>
  <c r="T135" i="1"/>
  <c r="R135" i="1"/>
  <c r="O135" i="1"/>
  <c r="N135" i="1"/>
  <c r="L135" i="1"/>
  <c r="I135" i="1"/>
  <c r="V134" i="1"/>
  <c r="U134" i="1"/>
  <c r="T134" i="1"/>
  <c r="R134" i="1"/>
  <c r="O134" i="1"/>
  <c r="N134" i="1"/>
  <c r="L134" i="1"/>
  <c r="I134" i="1"/>
  <c r="V133" i="1"/>
  <c r="U133" i="1"/>
  <c r="T133" i="1"/>
  <c r="R133" i="1"/>
  <c r="O133" i="1"/>
  <c r="N133" i="1"/>
  <c r="L133" i="1"/>
  <c r="I133" i="1"/>
  <c r="V132" i="1"/>
  <c r="U132" i="1"/>
  <c r="T132" i="1"/>
  <c r="R132" i="1"/>
  <c r="O132" i="1"/>
  <c r="N132" i="1"/>
  <c r="L132" i="1"/>
  <c r="I132" i="1"/>
  <c r="V131" i="1"/>
  <c r="U131" i="1"/>
  <c r="T131" i="1"/>
  <c r="R131" i="1"/>
  <c r="O131" i="1"/>
  <c r="N131" i="1"/>
  <c r="L131" i="1"/>
  <c r="I131" i="1"/>
  <c r="V130" i="1"/>
  <c r="U130" i="1"/>
  <c r="T130" i="1"/>
  <c r="R130" i="1"/>
  <c r="O130" i="1"/>
  <c r="N130" i="1"/>
  <c r="L130" i="1"/>
  <c r="I130" i="1"/>
  <c r="V129" i="1"/>
  <c r="U129" i="1"/>
  <c r="T129" i="1"/>
  <c r="R129" i="1"/>
  <c r="O129" i="1"/>
  <c r="N129" i="1"/>
  <c r="L129" i="1"/>
  <c r="I129" i="1"/>
  <c r="V128" i="1"/>
  <c r="U128" i="1"/>
  <c r="T128" i="1"/>
  <c r="R128" i="1"/>
  <c r="O128" i="1"/>
  <c r="N128" i="1"/>
  <c r="L128" i="1"/>
  <c r="I128" i="1"/>
  <c r="V127" i="1"/>
  <c r="U127" i="1"/>
  <c r="T127" i="1"/>
  <c r="R127" i="1"/>
  <c r="O127" i="1"/>
  <c r="N127" i="1"/>
  <c r="L127" i="1"/>
  <c r="I127" i="1"/>
  <c r="V126" i="1"/>
  <c r="U126" i="1"/>
  <c r="T126" i="1"/>
  <c r="R126" i="1"/>
  <c r="O126" i="1"/>
  <c r="N126" i="1"/>
  <c r="L126" i="1"/>
  <c r="I126" i="1"/>
  <c r="V125" i="1"/>
  <c r="U125" i="1"/>
  <c r="T125" i="1"/>
  <c r="R125" i="1"/>
  <c r="O125" i="1"/>
  <c r="N125" i="1"/>
  <c r="L125" i="1"/>
  <c r="I125" i="1"/>
  <c r="V124" i="1"/>
  <c r="U124" i="1"/>
  <c r="T124" i="1"/>
  <c r="R124" i="1"/>
  <c r="O124" i="1"/>
  <c r="N124" i="1"/>
  <c r="L124" i="1"/>
  <c r="I124" i="1"/>
  <c r="V123" i="1"/>
  <c r="U123" i="1"/>
  <c r="T123" i="1"/>
  <c r="R123" i="1"/>
  <c r="O123" i="1"/>
  <c r="N123" i="1"/>
  <c r="L123" i="1"/>
  <c r="I123" i="1"/>
  <c r="V122" i="1"/>
  <c r="U122" i="1"/>
  <c r="T122" i="1"/>
  <c r="R122" i="1"/>
  <c r="O122" i="1"/>
  <c r="N122" i="1"/>
  <c r="L122" i="1"/>
  <c r="I122" i="1"/>
  <c r="V121" i="1"/>
  <c r="U121" i="1"/>
  <c r="T121" i="1"/>
  <c r="R121" i="1"/>
  <c r="O121" i="1"/>
  <c r="N121" i="1"/>
  <c r="L121" i="1"/>
  <c r="I121" i="1"/>
  <c r="V120" i="1"/>
  <c r="U120" i="1"/>
  <c r="T120" i="1"/>
  <c r="R120" i="1"/>
  <c r="O120" i="1"/>
  <c r="N120" i="1"/>
  <c r="L120" i="1"/>
  <c r="I120" i="1"/>
  <c r="V119" i="1"/>
  <c r="U119" i="1"/>
  <c r="T119" i="1"/>
  <c r="R119" i="1"/>
  <c r="O119" i="1"/>
  <c r="N119" i="1"/>
  <c r="L119" i="1"/>
  <c r="I119" i="1"/>
  <c r="V118" i="1"/>
  <c r="U118" i="1"/>
  <c r="T118" i="1"/>
  <c r="R118" i="1"/>
  <c r="O118" i="1"/>
  <c r="N118" i="1"/>
  <c r="L118" i="1"/>
  <c r="I118" i="1"/>
  <c r="V117" i="1"/>
  <c r="U117" i="1"/>
  <c r="T117" i="1"/>
  <c r="R117" i="1"/>
  <c r="O117" i="1"/>
  <c r="N117" i="1"/>
  <c r="L117" i="1"/>
  <c r="I117" i="1"/>
  <c r="V116" i="1"/>
  <c r="U116" i="1"/>
  <c r="T116" i="1"/>
  <c r="R116" i="1"/>
  <c r="O116" i="1"/>
  <c r="N116" i="1"/>
  <c r="L116" i="1"/>
  <c r="I116" i="1"/>
  <c r="V115" i="1"/>
  <c r="U115" i="1"/>
  <c r="T115" i="1"/>
  <c r="R115" i="1"/>
  <c r="O115" i="1"/>
  <c r="N115" i="1"/>
  <c r="L115" i="1"/>
  <c r="I115" i="1"/>
  <c r="V114" i="1"/>
  <c r="U114" i="1"/>
  <c r="T114" i="1"/>
  <c r="R114" i="1"/>
  <c r="O114" i="1"/>
  <c r="N114" i="1"/>
  <c r="L114" i="1"/>
  <c r="I114" i="1"/>
  <c r="V113" i="1"/>
  <c r="U113" i="1"/>
  <c r="T113" i="1"/>
  <c r="R113" i="1"/>
  <c r="O113" i="1"/>
  <c r="N113" i="1"/>
  <c r="L113" i="1"/>
  <c r="I113" i="1"/>
  <c r="V112" i="1"/>
  <c r="U112" i="1"/>
  <c r="T112" i="1"/>
  <c r="R112" i="1"/>
  <c r="O112" i="1"/>
  <c r="N112" i="1"/>
  <c r="L112" i="1"/>
  <c r="I112" i="1"/>
  <c r="V111" i="1"/>
  <c r="U111" i="1"/>
  <c r="T111" i="1"/>
  <c r="R111" i="1"/>
  <c r="O111" i="1"/>
  <c r="N111" i="1"/>
  <c r="L111" i="1"/>
  <c r="I111" i="1"/>
  <c r="V110" i="1"/>
  <c r="U110" i="1"/>
  <c r="T110" i="1"/>
  <c r="R110" i="1"/>
  <c r="O110" i="1"/>
  <c r="N110" i="1"/>
  <c r="L110" i="1"/>
  <c r="I110" i="1"/>
  <c r="V109" i="1"/>
  <c r="U109" i="1"/>
  <c r="T109" i="1"/>
  <c r="R109" i="1"/>
  <c r="O109" i="1"/>
  <c r="N109" i="1"/>
  <c r="L109" i="1"/>
  <c r="I109" i="1"/>
  <c r="V108" i="1"/>
  <c r="U108" i="1"/>
  <c r="T108" i="1"/>
  <c r="R108" i="1"/>
  <c r="O108" i="1"/>
  <c r="N108" i="1"/>
  <c r="L108" i="1"/>
  <c r="I108" i="1"/>
  <c r="V107" i="1"/>
  <c r="U107" i="1"/>
  <c r="T107" i="1"/>
  <c r="R107" i="1"/>
  <c r="O107" i="1"/>
  <c r="N107" i="1"/>
  <c r="L107" i="1"/>
  <c r="I107" i="1"/>
  <c r="V106" i="1"/>
  <c r="U106" i="1"/>
  <c r="T106" i="1"/>
  <c r="R106" i="1"/>
  <c r="O106" i="1"/>
  <c r="N106" i="1"/>
  <c r="L106" i="1"/>
  <c r="I106" i="1"/>
  <c r="V105" i="1"/>
  <c r="U105" i="1"/>
  <c r="T105" i="1"/>
  <c r="R105" i="1"/>
  <c r="O105" i="1"/>
  <c r="N105" i="1"/>
  <c r="L105" i="1"/>
  <c r="I105" i="1"/>
  <c r="V104" i="1"/>
  <c r="U104" i="1"/>
  <c r="T104" i="1"/>
  <c r="R104" i="1"/>
  <c r="O104" i="1"/>
  <c r="N104" i="1"/>
  <c r="L104" i="1"/>
  <c r="I104" i="1"/>
  <c r="V103" i="1"/>
  <c r="U103" i="1"/>
  <c r="T103" i="1"/>
  <c r="R103" i="1"/>
  <c r="O103" i="1"/>
  <c r="N103" i="1"/>
  <c r="L103" i="1"/>
  <c r="I103" i="1"/>
  <c r="V102" i="1"/>
  <c r="U102" i="1"/>
  <c r="T102" i="1"/>
  <c r="R102" i="1"/>
  <c r="O102" i="1"/>
  <c r="N102" i="1"/>
  <c r="L102" i="1"/>
  <c r="I102" i="1"/>
  <c r="V101" i="1"/>
  <c r="U101" i="1"/>
  <c r="T101" i="1"/>
  <c r="R101" i="1"/>
  <c r="O101" i="1"/>
  <c r="N101" i="1"/>
  <c r="L101" i="1"/>
  <c r="I101" i="1"/>
  <c r="V100" i="1"/>
  <c r="U100" i="1"/>
  <c r="T100" i="1"/>
  <c r="R100" i="1"/>
  <c r="O100" i="1"/>
  <c r="N100" i="1"/>
  <c r="L100" i="1"/>
  <c r="I100" i="1"/>
  <c r="V99" i="1"/>
  <c r="U99" i="1"/>
  <c r="T99" i="1"/>
  <c r="R99" i="1"/>
  <c r="O99" i="1"/>
  <c r="N99" i="1"/>
  <c r="L99" i="1"/>
  <c r="I99" i="1"/>
  <c r="V98" i="1"/>
  <c r="U98" i="1"/>
  <c r="T98" i="1"/>
  <c r="R98" i="1"/>
  <c r="O98" i="1"/>
  <c r="N98" i="1"/>
  <c r="L98" i="1"/>
  <c r="I98" i="1"/>
  <c r="V97" i="1"/>
  <c r="U97" i="1"/>
  <c r="T97" i="1"/>
  <c r="R97" i="1"/>
  <c r="O97" i="1"/>
  <c r="N97" i="1"/>
  <c r="L97" i="1"/>
  <c r="I97" i="1"/>
  <c r="V96" i="1"/>
  <c r="U96" i="1"/>
  <c r="T96" i="1"/>
  <c r="R96" i="1"/>
  <c r="O96" i="1"/>
  <c r="N96" i="1"/>
  <c r="L96" i="1"/>
  <c r="I96" i="1"/>
  <c r="V95" i="1"/>
  <c r="U95" i="1"/>
  <c r="T95" i="1"/>
  <c r="R95" i="1"/>
  <c r="O95" i="1"/>
  <c r="N95" i="1"/>
  <c r="L95" i="1"/>
  <c r="I95" i="1"/>
  <c r="V94" i="1"/>
  <c r="U94" i="1"/>
  <c r="T94" i="1"/>
  <c r="R94" i="1"/>
  <c r="O94" i="1"/>
  <c r="N94" i="1"/>
  <c r="L94" i="1"/>
  <c r="I94" i="1"/>
  <c r="V93" i="1"/>
  <c r="U93" i="1"/>
  <c r="T93" i="1"/>
  <c r="R93" i="1"/>
  <c r="O93" i="1"/>
  <c r="N93" i="1"/>
  <c r="L93" i="1"/>
  <c r="I93" i="1"/>
  <c r="V92" i="1"/>
  <c r="U92" i="1"/>
  <c r="T92" i="1"/>
  <c r="R92" i="1"/>
  <c r="O92" i="1"/>
  <c r="N92" i="1"/>
  <c r="L92" i="1"/>
  <c r="I92" i="1"/>
  <c r="V91" i="1"/>
  <c r="U91" i="1"/>
  <c r="T91" i="1"/>
  <c r="R91" i="1"/>
  <c r="O91" i="1"/>
  <c r="N91" i="1"/>
  <c r="L91" i="1"/>
  <c r="I91" i="1"/>
  <c r="V90" i="1"/>
  <c r="U90" i="1"/>
  <c r="T90" i="1"/>
  <c r="R90" i="1"/>
  <c r="O90" i="1"/>
  <c r="N90" i="1"/>
  <c r="L90" i="1"/>
  <c r="I90" i="1"/>
  <c r="V89" i="1"/>
  <c r="U89" i="1"/>
  <c r="T89" i="1"/>
  <c r="R89" i="1"/>
  <c r="O89" i="1"/>
  <c r="N89" i="1"/>
  <c r="L89" i="1"/>
  <c r="I89" i="1"/>
  <c r="V88" i="1"/>
  <c r="U88" i="1"/>
  <c r="T88" i="1"/>
  <c r="R88" i="1"/>
  <c r="O88" i="1"/>
  <c r="N88" i="1"/>
  <c r="L88" i="1"/>
  <c r="I88" i="1"/>
  <c r="V87" i="1"/>
  <c r="U87" i="1"/>
  <c r="T87" i="1"/>
  <c r="R87" i="1"/>
  <c r="O87" i="1"/>
  <c r="N87" i="1"/>
  <c r="L87" i="1"/>
  <c r="I87" i="1"/>
  <c r="V86" i="1"/>
  <c r="U86" i="1"/>
  <c r="T86" i="1"/>
  <c r="R86" i="1"/>
  <c r="O86" i="1"/>
  <c r="N86" i="1"/>
  <c r="L86" i="1"/>
  <c r="I86" i="1"/>
  <c r="V85" i="1"/>
  <c r="U85" i="1"/>
  <c r="T85" i="1"/>
  <c r="R85" i="1"/>
  <c r="O85" i="1"/>
  <c r="N85" i="1"/>
  <c r="L85" i="1"/>
  <c r="I85" i="1"/>
  <c r="V84" i="1"/>
  <c r="U84" i="1"/>
  <c r="T84" i="1"/>
  <c r="R84" i="1"/>
  <c r="O84" i="1"/>
  <c r="N84" i="1"/>
  <c r="L84" i="1"/>
  <c r="I84" i="1"/>
  <c r="V83" i="1"/>
  <c r="U83" i="1"/>
  <c r="T83" i="1"/>
  <c r="R83" i="1"/>
  <c r="O83" i="1"/>
  <c r="N83" i="1"/>
  <c r="L83" i="1"/>
  <c r="I83" i="1"/>
  <c r="V82" i="1"/>
  <c r="U82" i="1"/>
  <c r="T82" i="1"/>
  <c r="R82" i="1"/>
  <c r="O82" i="1"/>
  <c r="N82" i="1"/>
  <c r="L82" i="1"/>
  <c r="I82" i="1"/>
  <c r="V81" i="1"/>
  <c r="U81" i="1"/>
  <c r="T81" i="1"/>
  <c r="R81" i="1"/>
  <c r="O81" i="1"/>
  <c r="N81" i="1"/>
  <c r="L81" i="1"/>
  <c r="I81" i="1"/>
  <c r="V80" i="1"/>
  <c r="U80" i="1"/>
  <c r="T80" i="1"/>
  <c r="R80" i="1"/>
  <c r="O80" i="1"/>
  <c r="N80" i="1"/>
  <c r="L80" i="1"/>
  <c r="I80" i="1"/>
  <c r="V79" i="1"/>
  <c r="U79" i="1"/>
  <c r="T79" i="1"/>
  <c r="R79" i="1"/>
  <c r="O79" i="1"/>
  <c r="N79" i="1"/>
  <c r="L79" i="1"/>
  <c r="I79" i="1"/>
  <c r="V78" i="1"/>
  <c r="U78" i="1"/>
  <c r="T78" i="1"/>
  <c r="R78" i="1"/>
  <c r="O78" i="1"/>
  <c r="N78" i="1"/>
  <c r="L78" i="1"/>
  <c r="I78" i="1"/>
  <c r="V77" i="1"/>
  <c r="U77" i="1"/>
  <c r="T77" i="1"/>
  <c r="R77" i="1"/>
  <c r="O77" i="1"/>
  <c r="N77" i="1"/>
  <c r="L77" i="1"/>
  <c r="I77" i="1"/>
  <c r="V76" i="1"/>
  <c r="U76" i="1"/>
  <c r="T76" i="1"/>
  <c r="R76" i="1"/>
  <c r="O76" i="1"/>
  <c r="N76" i="1"/>
  <c r="L76" i="1"/>
  <c r="I76" i="1"/>
  <c r="V75" i="1"/>
  <c r="U75" i="1"/>
  <c r="T75" i="1"/>
  <c r="R75" i="1"/>
  <c r="O75" i="1"/>
  <c r="N75" i="1"/>
  <c r="L75" i="1"/>
  <c r="I75" i="1"/>
  <c r="V74" i="1"/>
  <c r="U74" i="1"/>
  <c r="T74" i="1"/>
  <c r="R74" i="1"/>
  <c r="O74" i="1"/>
  <c r="N74" i="1"/>
  <c r="L74" i="1"/>
  <c r="I74" i="1"/>
  <c r="V73" i="1"/>
  <c r="U73" i="1"/>
  <c r="T73" i="1"/>
  <c r="R73" i="1"/>
  <c r="O73" i="1"/>
  <c r="N73" i="1"/>
  <c r="L73" i="1"/>
  <c r="I73" i="1"/>
  <c r="V72" i="1"/>
  <c r="U72" i="1"/>
  <c r="T72" i="1"/>
  <c r="R72" i="1"/>
  <c r="O72" i="1"/>
  <c r="N72" i="1"/>
  <c r="L72" i="1"/>
  <c r="I72" i="1"/>
  <c r="V71" i="1"/>
  <c r="U71" i="1"/>
  <c r="T71" i="1"/>
  <c r="R71" i="1"/>
  <c r="O71" i="1"/>
  <c r="N71" i="1"/>
  <c r="L71" i="1"/>
  <c r="I71" i="1"/>
  <c r="V70" i="1"/>
  <c r="U70" i="1"/>
  <c r="T70" i="1"/>
  <c r="R70" i="1"/>
  <c r="O70" i="1"/>
  <c r="N70" i="1"/>
  <c r="L70" i="1"/>
  <c r="I70" i="1"/>
  <c r="V69" i="1"/>
  <c r="U69" i="1"/>
  <c r="T69" i="1"/>
  <c r="R69" i="1"/>
  <c r="O69" i="1"/>
  <c r="N69" i="1"/>
  <c r="L69" i="1"/>
  <c r="I69" i="1"/>
  <c r="V68" i="1"/>
  <c r="U68" i="1"/>
  <c r="T68" i="1"/>
  <c r="R68" i="1"/>
  <c r="O68" i="1"/>
  <c r="N68" i="1"/>
  <c r="L68" i="1"/>
  <c r="I68" i="1"/>
  <c r="V67" i="1"/>
  <c r="U67" i="1"/>
  <c r="T67" i="1"/>
  <c r="R67" i="1"/>
  <c r="O67" i="1"/>
  <c r="N67" i="1"/>
  <c r="L67" i="1"/>
  <c r="I67" i="1"/>
  <c r="V66" i="1"/>
  <c r="U66" i="1"/>
  <c r="T66" i="1"/>
  <c r="R66" i="1"/>
  <c r="O66" i="1"/>
  <c r="N66" i="1"/>
  <c r="L66" i="1"/>
  <c r="I66" i="1"/>
  <c r="V65" i="1"/>
  <c r="U65" i="1"/>
  <c r="T65" i="1"/>
  <c r="R65" i="1"/>
  <c r="O65" i="1"/>
  <c r="N65" i="1"/>
  <c r="L65" i="1"/>
  <c r="I65" i="1"/>
  <c r="V64" i="1"/>
  <c r="U64" i="1"/>
  <c r="T64" i="1"/>
  <c r="R64" i="1"/>
  <c r="O64" i="1"/>
  <c r="N64" i="1"/>
  <c r="L64" i="1"/>
  <c r="I64" i="1"/>
  <c r="V63" i="1"/>
  <c r="U63" i="1"/>
  <c r="T63" i="1"/>
  <c r="R63" i="1"/>
  <c r="O63" i="1"/>
  <c r="N63" i="1"/>
  <c r="L63" i="1"/>
  <c r="I63" i="1"/>
  <c r="V62" i="1"/>
  <c r="U62" i="1"/>
  <c r="T62" i="1"/>
  <c r="R62" i="1"/>
  <c r="O62" i="1"/>
  <c r="N62" i="1"/>
  <c r="L62" i="1"/>
  <c r="I62" i="1"/>
  <c r="V61" i="1"/>
  <c r="U61" i="1"/>
  <c r="T61" i="1"/>
  <c r="R61" i="1"/>
  <c r="O61" i="1"/>
  <c r="N61" i="1"/>
  <c r="L61" i="1"/>
  <c r="I61" i="1"/>
  <c r="V60" i="1"/>
  <c r="U60" i="1"/>
  <c r="T60" i="1"/>
  <c r="R60" i="1"/>
  <c r="O60" i="1"/>
  <c r="N60" i="1"/>
  <c r="L60" i="1"/>
  <c r="I60" i="1"/>
  <c r="V59" i="1"/>
  <c r="U59" i="1"/>
  <c r="T59" i="1"/>
  <c r="R59" i="1"/>
  <c r="O59" i="1"/>
  <c r="N59" i="1"/>
  <c r="L59" i="1"/>
  <c r="I59" i="1"/>
  <c r="V58" i="1"/>
  <c r="U58" i="1"/>
  <c r="T58" i="1"/>
  <c r="R58" i="1"/>
  <c r="O58" i="1"/>
  <c r="N58" i="1"/>
  <c r="L58" i="1"/>
  <c r="I58" i="1"/>
  <c r="V57" i="1"/>
  <c r="U57" i="1"/>
  <c r="T57" i="1"/>
  <c r="R57" i="1"/>
  <c r="O57" i="1"/>
  <c r="N57" i="1"/>
  <c r="L57" i="1"/>
  <c r="I57" i="1"/>
  <c r="V56" i="1"/>
  <c r="U56" i="1"/>
  <c r="T56" i="1"/>
  <c r="R56" i="1"/>
  <c r="O56" i="1"/>
  <c r="N56" i="1"/>
  <c r="L56" i="1"/>
  <c r="I56" i="1"/>
  <c r="V55" i="1"/>
  <c r="U55" i="1"/>
  <c r="T55" i="1"/>
  <c r="R55" i="1"/>
  <c r="O55" i="1"/>
  <c r="N55" i="1"/>
  <c r="L55" i="1"/>
  <c r="I55" i="1"/>
  <c r="V54" i="1"/>
  <c r="U54" i="1"/>
  <c r="T54" i="1"/>
  <c r="R54" i="1"/>
  <c r="O54" i="1"/>
  <c r="N54" i="1"/>
  <c r="L54" i="1"/>
  <c r="I54" i="1"/>
  <c r="V53" i="1"/>
  <c r="U53" i="1"/>
  <c r="T53" i="1"/>
  <c r="R53" i="1"/>
  <c r="O53" i="1"/>
  <c r="N53" i="1"/>
  <c r="L53" i="1"/>
  <c r="I53" i="1"/>
  <c r="V52" i="1"/>
  <c r="U52" i="1"/>
  <c r="T52" i="1"/>
  <c r="R52" i="1"/>
  <c r="O52" i="1"/>
  <c r="N52" i="1"/>
  <c r="L52" i="1"/>
  <c r="I52" i="1"/>
  <c r="V51" i="1"/>
  <c r="U51" i="1"/>
  <c r="T51" i="1"/>
  <c r="R51" i="1"/>
  <c r="O51" i="1"/>
  <c r="N51" i="1"/>
  <c r="L51" i="1"/>
  <c r="I51" i="1"/>
  <c r="V50" i="1"/>
  <c r="U50" i="1"/>
  <c r="T50" i="1"/>
  <c r="R50" i="1"/>
  <c r="O50" i="1"/>
  <c r="N50" i="1"/>
  <c r="L50" i="1"/>
  <c r="I50" i="1"/>
  <c r="V49" i="1"/>
  <c r="U49" i="1"/>
  <c r="T49" i="1"/>
  <c r="R49" i="1"/>
  <c r="O49" i="1"/>
  <c r="N49" i="1"/>
  <c r="L49" i="1"/>
  <c r="I49" i="1"/>
  <c r="V48" i="1"/>
  <c r="U48" i="1"/>
  <c r="T48" i="1"/>
  <c r="R48" i="1"/>
  <c r="O48" i="1"/>
  <c r="N48" i="1"/>
  <c r="L48" i="1"/>
  <c r="I48" i="1"/>
  <c r="V47" i="1"/>
  <c r="U47" i="1"/>
  <c r="T47" i="1"/>
  <c r="R47" i="1"/>
  <c r="O47" i="1"/>
  <c r="N47" i="1"/>
  <c r="L47" i="1"/>
  <c r="I47" i="1"/>
  <c r="V46" i="1"/>
  <c r="U46" i="1"/>
  <c r="T46" i="1"/>
  <c r="R46" i="1"/>
  <c r="O46" i="1"/>
  <c r="N46" i="1"/>
  <c r="L46" i="1"/>
  <c r="I46" i="1"/>
  <c r="V45" i="1"/>
  <c r="U45" i="1"/>
  <c r="T45" i="1"/>
  <c r="R45" i="1"/>
  <c r="O45" i="1"/>
  <c r="N45" i="1"/>
  <c r="L45" i="1"/>
  <c r="I45" i="1"/>
  <c r="V44" i="1"/>
  <c r="U44" i="1"/>
  <c r="T44" i="1"/>
  <c r="R44" i="1"/>
  <c r="O44" i="1"/>
  <c r="N44" i="1"/>
  <c r="L44" i="1"/>
  <c r="I44" i="1"/>
  <c r="V43" i="1"/>
  <c r="U43" i="1"/>
  <c r="T43" i="1"/>
  <c r="R43" i="1"/>
  <c r="O43" i="1"/>
  <c r="N43" i="1"/>
  <c r="L43" i="1"/>
  <c r="I43" i="1"/>
  <c r="V42" i="1"/>
  <c r="U42" i="1"/>
  <c r="T42" i="1"/>
  <c r="R42" i="1"/>
  <c r="O42" i="1"/>
  <c r="N42" i="1"/>
  <c r="L42" i="1"/>
  <c r="I42" i="1"/>
  <c r="V41" i="1"/>
  <c r="U41" i="1"/>
  <c r="T41" i="1"/>
  <c r="R41" i="1"/>
  <c r="O41" i="1"/>
  <c r="N41" i="1"/>
  <c r="L41" i="1"/>
  <c r="I41" i="1"/>
  <c r="V40" i="1"/>
  <c r="U40" i="1"/>
  <c r="T40" i="1"/>
  <c r="R40" i="1"/>
  <c r="O40" i="1"/>
  <c r="N40" i="1"/>
  <c r="L40" i="1"/>
  <c r="I40" i="1"/>
  <c r="V39" i="1"/>
  <c r="U39" i="1"/>
  <c r="T39" i="1"/>
  <c r="R39" i="1"/>
  <c r="O39" i="1"/>
  <c r="N39" i="1"/>
  <c r="L39" i="1"/>
  <c r="I39" i="1"/>
  <c r="V38" i="1"/>
  <c r="U38" i="1"/>
  <c r="T38" i="1"/>
  <c r="R38" i="1"/>
  <c r="O38" i="1"/>
  <c r="N38" i="1"/>
  <c r="L38" i="1"/>
  <c r="I38" i="1"/>
  <c r="V37" i="1"/>
  <c r="U37" i="1"/>
  <c r="T37" i="1"/>
  <c r="R37" i="1"/>
  <c r="O37" i="1"/>
  <c r="N37" i="1"/>
  <c r="L37" i="1"/>
  <c r="I37" i="1"/>
  <c r="V36" i="1"/>
  <c r="U36" i="1"/>
  <c r="T36" i="1"/>
  <c r="R36" i="1"/>
  <c r="O36" i="1"/>
  <c r="N36" i="1"/>
  <c r="L36" i="1"/>
  <c r="I36" i="1"/>
  <c r="V35" i="1"/>
  <c r="U35" i="1"/>
  <c r="T35" i="1"/>
  <c r="R35" i="1"/>
  <c r="O35" i="1"/>
  <c r="N35" i="1"/>
  <c r="L35" i="1"/>
  <c r="I35" i="1"/>
  <c r="V34" i="1"/>
  <c r="U34" i="1"/>
  <c r="T34" i="1"/>
  <c r="R34" i="1"/>
  <c r="O34" i="1"/>
  <c r="N34" i="1"/>
  <c r="L34" i="1"/>
  <c r="I34" i="1"/>
  <c r="V33" i="1"/>
  <c r="U33" i="1"/>
  <c r="T33" i="1"/>
  <c r="R33" i="1"/>
  <c r="O33" i="1"/>
  <c r="N33" i="1"/>
  <c r="L33" i="1"/>
  <c r="I33" i="1"/>
  <c r="V32" i="1"/>
  <c r="U32" i="1"/>
  <c r="T32" i="1"/>
  <c r="R32" i="1"/>
  <c r="O32" i="1"/>
  <c r="N32" i="1"/>
  <c r="L32" i="1"/>
  <c r="I32" i="1"/>
  <c r="V31" i="1"/>
  <c r="U31" i="1"/>
  <c r="T31" i="1"/>
  <c r="R31" i="1"/>
  <c r="O31" i="1"/>
  <c r="N31" i="1"/>
  <c r="L31" i="1"/>
  <c r="I31" i="1"/>
  <c r="V30" i="1"/>
  <c r="U30" i="1"/>
  <c r="T30" i="1"/>
  <c r="R30" i="1"/>
  <c r="O30" i="1"/>
  <c r="N30" i="1"/>
  <c r="L30" i="1"/>
  <c r="I30" i="1"/>
  <c r="V29" i="1"/>
  <c r="U29" i="1"/>
  <c r="T29" i="1"/>
  <c r="R29" i="1"/>
  <c r="O29" i="1"/>
  <c r="N29" i="1"/>
  <c r="L29" i="1"/>
  <c r="I29" i="1"/>
  <c r="V28" i="1"/>
  <c r="U28" i="1"/>
  <c r="T28" i="1"/>
  <c r="R28" i="1"/>
  <c r="O28" i="1"/>
  <c r="N28" i="1"/>
  <c r="L28" i="1"/>
  <c r="I28" i="1"/>
  <c r="V27" i="1"/>
  <c r="U27" i="1"/>
  <c r="T27" i="1"/>
  <c r="R27" i="1"/>
  <c r="O27" i="1"/>
  <c r="N27" i="1"/>
  <c r="L27" i="1"/>
  <c r="I27" i="1"/>
  <c r="V26" i="1"/>
  <c r="U26" i="1"/>
  <c r="T26" i="1"/>
  <c r="R26" i="1"/>
  <c r="O26" i="1"/>
  <c r="N26" i="1"/>
  <c r="L26" i="1"/>
  <c r="I26" i="1"/>
  <c r="V25" i="1"/>
  <c r="U25" i="1"/>
  <c r="T25" i="1"/>
  <c r="R25" i="1"/>
  <c r="O25" i="1"/>
  <c r="N25" i="1"/>
  <c r="L25" i="1"/>
  <c r="I25" i="1"/>
  <c r="V24" i="1"/>
  <c r="U24" i="1"/>
  <c r="T24" i="1"/>
  <c r="R24" i="1"/>
  <c r="O24" i="1"/>
  <c r="N24" i="1"/>
  <c r="L24" i="1"/>
  <c r="I24" i="1"/>
  <c r="V23" i="1"/>
  <c r="U23" i="1"/>
  <c r="T23" i="1"/>
  <c r="R23" i="1"/>
  <c r="O23" i="1"/>
  <c r="N23" i="1"/>
  <c r="L23" i="1"/>
  <c r="I23" i="1"/>
  <c r="V22" i="1"/>
  <c r="U22" i="1"/>
  <c r="T22" i="1"/>
  <c r="R22" i="1"/>
  <c r="O22" i="1"/>
  <c r="N22" i="1"/>
  <c r="L22" i="1"/>
  <c r="I22" i="1"/>
  <c r="V21" i="1"/>
  <c r="U21" i="1"/>
  <c r="T21" i="1"/>
  <c r="R21" i="1"/>
  <c r="O21" i="1"/>
  <c r="N21" i="1"/>
  <c r="L21" i="1"/>
  <c r="I21" i="1"/>
  <c r="V20" i="1"/>
  <c r="U20" i="1"/>
  <c r="T20" i="1"/>
  <c r="R20" i="1"/>
  <c r="O20" i="1"/>
  <c r="N20" i="1"/>
  <c r="L20" i="1"/>
  <c r="I20" i="1"/>
  <c r="V19" i="1"/>
  <c r="U19" i="1"/>
  <c r="T19" i="1"/>
  <c r="R19" i="1"/>
  <c r="O19" i="1"/>
  <c r="N19" i="1"/>
  <c r="L19" i="1"/>
  <c r="I19" i="1"/>
  <c r="V18" i="1"/>
  <c r="U18" i="1"/>
  <c r="T18" i="1"/>
  <c r="R18" i="1"/>
  <c r="O18" i="1"/>
  <c r="N18" i="1"/>
  <c r="L18" i="1"/>
  <c r="I18" i="1"/>
  <c r="V17" i="1"/>
  <c r="U17" i="1"/>
  <c r="T17" i="1"/>
  <c r="R17" i="1"/>
  <c r="O17" i="1"/>
  <c r="N17" i="1"/>
  <c r="L17" i="1"/>
  <c r="I17" i="1"/>
  <c r="B9" i="2" l="1"/>
  <c r="V16" i="1" l="1"/>
  <c r="T5" i="1" l="1"/>
  <c r="B16" i="2" l="1"/>
  <c r="B17" i="2"/>
  <c r="B18" i="2"/>
  <c r="B19" i="2"/>
  <c r="B20" i="2"/>
  <c r="B21" i="2"/>
  <c r="B22" i="2"/>
  <c r="E8" i="1" l="1"/>
  <c r="E7" i="1"/>
  <c r="T16" i="1" l="1"/>
  <c r="T15" i="1"/>
  <c r="R16" i="1"/>
  <c r="R15" i="1"/>
  <c r="N16" i="1"/>
  <c r="N15" i="1"/>
  <c r="O15" i="1"/>
  <c r="O16" i="1"/>
  <c r="L16" i="1"/>
  <c r="L15" i="1"/>
  <c r="I15" i="1"/>
  <c r="I16" i="1"/>
  <c r="F8" i="1"/>
  <c r="F7" i="1"/>
  <c r="C4" i="2" l="1"/>
  <c r="C3" i="2"/>
  <c r="U15" i="1"/>
  <c r="U16" i="1" l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15" i="2"/>
  <c r="B14" i="2"/>
  <c r="B13" i="2"/>
  <c r="B12" i="2"/>
  <c r="B11" i="2"/>
  <c r="V15" i="1" l="1"/>
  <c r="E12" i="4"/>
  <c r="B8" i="2" s="1"/>
  <c r="H13" i="1"/>
  <c r="S13" i="1"/>
  <c r="M13" i="1"/>
  <c r="Q13" i="1"/>
  <c r="G13" i="1"/>
  <c r="K13" i="1"/>
  <c r="C8" i="1"/>
  <c r="C7" i="1"/>
  <c r="J10" i="1"/>
  <c r="E3" i="1" l="1"/>
  <c r="N5" i="1" s="1"/>
</calcChain>
</file>

<file path=xl/sharedStrings.xml><?xml version="1.0" encoding="utf-8"?>
<sst xmlns="http://schemas.openxmlformats.org/spreadsheetml/2006/main" count="2007" uniqueCount="977">
  <si>
    <t>WARIANT A - PWR proponuje Wykonawca (Załącznik nr 1 do Zapytania Ofertowego - SOPZ pkt 2.1.1)</t>
  </si>
  <si>
    <t>WARIANT B - Wykonawca wybiera FPS z listy Węzłów OSE (Załącznik nr 1 do Zapytania ofertowego - SOPZ pkt 2.1.3)</t>
  </si>
  <si>
    <t>ID_2017</t>
  </si>
  <si>
    <t>ID_PODMIOT_SZKOŁA
RSPO</t>
  </si>
  <si>
    <t>NR_DOMU</t>
  </si>
  <si>
    <t xml:space="preserve">Abonament miesięczny netto za świadczenie usługi Transmisji Danych (TD) o przepustowości 100Mbps/100Mbps w całym okresie obowiązywania umowy </t>
  </si>
  <si>
    <t>ID FPS wybranego przez Wykonawcę</t>
  </si>
  <si>
    <t>Część</t>
  </si>
  <si>
    <t xml:space="preserve">Zestawienie dostępu na porcie 1 GE dla poziomu Ethernet </t>
  </si>
  <si>
    <t xml:space="preserve">Zestawienie dostępu na porcie 10 GE dla poziomu Ethernet </t>
  </si>
  <si>
    <t>ID PWR</t>
  </si>
  <si>
    <t>Adres: Kod pocztowy, miasto, ulica, nr budynku</t>
  </si>
  <si>
    <t>ID FPS</t>
  </si>
  <si>
    <t>Uwagi</t>
  </si>
  <si>
    <t>Opis</t>
  </si>
  <si>
    <t>Podpis:</t>
  </si>
  <si>
    <t>wartość najmniejsza</t>
  </si>
  <si>
    <t>wartość największa</t>
  </si>
  <si>
    <t>Zestawienie dostępu na porcie 1 GE dla poziomu Ethernet - opłata jednorazowa netto</t>
  </si>
  <si>
    <t>Zestawienie dostępu na porcie 10 GE dla poziomu Ethernet  - opłata jednorazowa netto</t>
  </si>
  <si>
    <t>Abonament miesięczny netto za świadczenie usługi Transmisji Danych (TD) o przepustowości 100Mbps/100Mbps w całym okresie obowiązywania umowy dla Wariantu A</t>
  </si>
  <si>
    <t>Abonament miesięczny netto za świadczenie usługi Transmisji Danych (TD) o przepustowości 100Mbps/100Mbps w całym okresie obowiązywania umowy dla Wariantu B</t>
  </si>
  <si>
    <t>Abonament miesięczny netto za świadczenie usługi Transmisji Danych (TD) o przepustowości 100Mbps/100Mbps w całym okresie obowiązywania umowy dla - różnica pomiędzy Wariantem B i A</t>
  </si>
  <si>
    <t>data gotowości</t>
  </si>
  <si>
    <t>FPS_1</t>
  </si>
  <si>
    <t>FPS_2</t>
  </si>
  <si>
    <t>FPS_3</t>
  </si>
  <si>
    <t>FPS_4</t>
  </si>
  <si>
    <t>FPS_5</t>
  </si>
  <si>
    <t>FPS_6</t>
  </si>
  <si>
    <t>FPS_7</t>
  </si>
  <si>
    <t>FPS_8</t>
  </si>
  <si>
    <t>FPS_9</t>
  </si>
  <si>
    <t>FPS_10</t>
  </si>
  <si>
    <t>FPS_11</t>
  </si>
  <si>
    <t>FPS_12</t>
  </si>
  <si>
    <t>FPS_13</t>
  </si>
  <si>
    <t>FPS_14</t>
  </si>
  <si>
    <t>FPS_15</t>
  </si>
  <si>
    <t>FPS_16</t>
  </si>
  <si>
    <t>FPS_17</t>
  </si>
  <si>
    <t>WARIANT B - Lista FPS będąca listą Węzłów OSE  (lista Węzłów OSE jest wskazana w pkt 6 Załącznika nr 1 do Zapytania ofertowego  - SOPZ)</t>
  </si>
  <si>
    <t>Maksymalna liczba wskazywanych PWR</t>
  </si>
  <si>
    <t>czy błąd?</t>
  </si>
  <si>
    <t>Data gotowości Operatora do przyjęcia Zamówienia
(rrrr-mm-dd)</t>
  </si>
  <si>
    <t>Cena jednostkowa netto</t>
  </si>
  <si>
    <t>Stawka podatku VAT:</t>
  </si>
  <si>
    <t>ID proponowanego przez Wykonawcę PWR</t>
  </si>
  <si>
    <t>Wartość brutto świadczenia Usługi TD przez cały okres 60. miesięcy w Wariancie A</t>
  </si>
  <si>
    <t>Abonament miesięczny netto za świadczenie usługi Transmisji Danych (TD) o przepustowości 100Mbps/100Mbps w całym okresie obowiązywania umowy</t>
  </si>
  <si>
    <t>Abonament miesięczny netto za zwiększenie przepustowości łącza o każde kolejne 50Mbps/50Mbps powyżej 100Mbps/100Mbps dla danej Lokalizacji</t>
  </si>
  <si>
    <t>Wykonawca:</t>
  </si>
  <si>
    <t>(nazwa)</t>
  </si>
  <si>
    <t>(adres)</t>
  </si>
  <si>
    <t>Jednorazowa opłata instalacyjna za uruchomienie usługi TD na łączu Abonenckim</t>
  </si>
  <si>
    <t>Abonament miesięczny netto za zwiększenie przepustowości łącza o każde kolejne 50Mbps/50Mbps powyżej 100Mbps/100Mbps dla danej Lokalizacji dla Wariantu A</t>
  </si>
  <si>
    <t>Abonament miesięczny netto za zwiększenie przepustowości łącza o każde kolejne 50Mbps/50Mbps powyżej 100Mbps/100Mbps dla danej Lokalizacji dla Wariantu B</t>
  </si>
  <si>
    <t>Jednorazowa opłata instalacyjna za uruchomienie usługi TD na łączu Abonenckim brutto</t>
  </si>
  <si>
    <t>Jednorazowa opłata instalacyjna za uruchomienie usługi TD na łączu Abonenckim netto</t>
  </si>
  <si>
    <t xml:space="preserve">Abonament miesięczny brutto za świadczenie usługi Transmisji Danych (TD) o przepustowości 100Mbps/100Mbps w całym okresie obowiązywania umowy </t>
  </si>
  <si>
    <t>Abonament miesięczny brutto za zwiększenie przepustowości łącza o każde kolejne 50Mbps/50Mbps powyżej 100Mbps/100Mbps dla danej Lokalizacji</t>
  </si>
  <si>
    <t>Abonament miesięczny brutto za świadczenie usługi Transmisji Danych (TD) o przepustowości 100Mbps/100Mbps w całym okresie obowiązywania umowy</t>
  </si>
  <si>
    <t>62-081 Przeźmierowo, Wysogotowo, ul. Wierzbowa 84, Kolokacja INEA, ODF szafa NASK_ODF_3 oraz NASK_ODF_5</t>
  </si>
  <si>
    <t xml:space="preserve">15-351 Białystok, ul. Wiejska 45a, Politechnika Białostocka, Węzeł OSE znajduje się w łączniku pomiędzy budynkami B i C. </t>
  </si>
  <si>
    <t>30-716 Kraków, ul. Albatrosów 16B, Kolokacja TMPL, w obrębie powierzchni  kolokacyjnych w budynku ODF: ODF51004L/3, ODF: ODF51004L/4</t>
  </si>
  <si>
    <t>35-615 Rzeszów, ul. Witolda 6A, Kolokacja TMPL, w obrębie powierzchni  kolokacyjnych w budynku ODF: ODF 58001C/ 21, ODF: ODF 58001C/ 22, ODF: ODF 58001C/ 22</t>
  </si>
  <si>
    <t>54-207 Wrocław, ul. Na Ostatnim Groszu 112a, Kolokacja TMPL, w obrębie powierzchni  kolokacyjnych w budynku ODF46300I/4, ODF46300I/5</t>
  </si>
  <si>
    <t>80-392 Gdańsk, ul. Szczecińska 49, Kolokacja TMPL, w obrębie powierzchni  kolokacyjnych w budynku ODF30990B/23, ODF30990B/24</t>
  </si>
  <si>
    <t>71-069 Szczecin, ul. Europejska 29, Kolokacja TMPL, w obrębie powierzchni  kolokacyjnych w budynku ODF33093A/28, ODF33093A/29</t>
  </si>
  <si>
    <t>91-212 Łódź, ul. Wersalska 50, Kolokacja TMPL, w obrębie powierzchni  kolokacyjnych w budynku ODF29990D/21, ODF29990D/22</t>
  </si>
  <si>
    <t xml:space="preserve">87-100 Toruń, ul. Włocławska 167, Kolokacja EXEA, w obrębie powierzchni  kolokacyjnych w budynku EXEA pom. P17 ODF w szafie P17.105, </t>
  </si>
  <si>
    <t>20-601 Lublin, ul. T. Zana 32a, Kolokacja Safe Center, w obrębie powierzchni  kolokacyjnych w budynku ODF NASK w szafie krosowej 1</t>
  </si>
  <si>
    <t>45-839 Opole, ul. Technologiczna 2, Kolokacja Park Naukowo-Technologiczny w Opolu, w obrębie powierzchni  kolokacyjnych w budynku 96J (1-48J do CPD.03 ; 49-96J do CPD.04)</t>
  </si>
  <si>
    <t>10-062 Olsztyn, ul. Jagiellończyka 26, Kolokacja Sprint, w obrębie powierzchni  kolokacyjnych w budynku ODF_NASK_1, ODF_NASK_2</t>
  </si>
  <si>
    <t>67-100 Nowa Sól, ul. Inżynierska 8, Kolokacja Sinersio Polska, w obrębie powierzchni  kolokacyjnych w budynku BOX_C8_1, BOX_C8_2, BOX_C8_3</t>
  </si>
  <si>
    <t>25-663 Kielce, ul. Karola Olszewskiego 6, Kolokacja Gmina Kielce - Kielecki Park Technologiczny, w obrębie powierzchni  kolokacyjnych w budynku ODF_NASK_1, ODF_NASK_2</t>
  </si>
  <si>
    <t>GML_ID</t>
  </si>
  <si>
    <t>SIMC</t>
  </si>
  <si>
    <t>ULIC</t>
  </si>
  <si>
    <t>X92</t>
  </si>
  <si>
    <t>Y92</t>
  </si>
  <si>
    <t>DOLNOŚLĄSKIE</t>
  </si>
  <si>
    <t>Cena jednostkowa
brutto</t>
  </si>
  <si>
    <t>Miejscowość</t>
  </si>
  <si>
    <t>Ulica</t>
  </si>
  <si>
    <t>Gmina</t>
  </si>
  <si>
    <t>Powiat</t>
  </si>
  <si>
    <t>Wojewodztwo</t>
  </si>
  <si>
    <t>Wartość brutto świadczenia Usługi TD przez cały okres 60. miesięcy w Wariancie B</t>
  </si>
  <si>
    <r>
      <t xml:space="preserve">Wykonawca:
             </t>
    </r>
    <r>
      <rPr>
        <sz val="8"/>
        <color theme="1"/>
        <rFont val="Calibri"/>
        <family val="2"/>
        <charset val="238"/>
        <scheme val="minor"/>
      </rPr>
      <t>(nazwa)</t>
    </r>
  </si>
  <si>
    <t>Potwierdzam poniższą listę proponowanych PWR</t>
  </si>
  <si>
    <t>03-446 Warszawa, ul. 11 listpada 23, Budynek NASK S.A., w obrębie powierzchni  kolokacyjnych w budynku ODF zlokalizowany w MMR1 oraz MMR2</t>
  </si>
  <si>
    <t>TREC</t>
  </si>
  <si>
    <t>00-697 Warszawa, Al. Jerozlimskie 65/79, Budynek LIM, Piętro: +3, Sala B , Szafa krosownicza ROW 0 RACK 5</t>
  </si>
  <si>
    <r>
      <t>Uwaga! Przed wydrukowaniem proszę usunąć błędy w arkuszach oraz za pomocą filtru w komórce</t>
    </r>
    <r>
      <rPr>
        <b/>
        <sz val="9"/>
        <color rgb="FF00B050"/>
        <rFont val="Calibri"/>
        <family val="2"/>
        <charset val="238"/>
        <scheme val="minor"/>
      </rPr>
      <t xml:space="preserve"> G14 </t>
    </r>
    <r>
      <rPr>
        <b/>
        <sz val="9"/>
        <color theme="1"/>
        <rFont val="Calibri"/>
        <family val="2"/>
        <charset val="238"/>
        <scheme val="minor"/>
      </rPr>
      <t>ukryć wiersze puste.</t>
    </r>
  </si>
  <si>
    <r>
      <rPr>
        <b/>
        <u/>
        <sz val="10"/>
        <color theme="1"/>
        <rFont val="Calibri"/>
        <family val="2"/>
        <charset val="238"/>
        <scheme val="minor"/>
      </rPr>
      <t>UWAGA</t>
    </r>
    <r>
      <rPr>
        <sz val="10"/>
        <color theme="1"/>
        <rFont val="Calibri"/>
        <family val="2"/>
        <charset val="238"/>
        <scheme val="minor"/>
      </rPr>
      <t xml:space="preserve">
Pola wskazujące adresy proponowanych PWR, </t>
    </r>
    <r>
      <rPr>
        <b/>
        <sz val="10"/>
        <color rgb="FFFFC000"/>
        <rFont val="Calibri"/>
        <family val="2"/>
        <charset val="238"/>
        <scheme val="minor"/>
      </rPr>
      <t>oznaczone w tle kolorem pomarańczowym</t>
    </r>
    <r>
      <rPr>
        <sz val="10"/>
        <color theme="1"/>
        <rFont val="Calibri"/>
        <family val="2"/>
        <charset val="238"/>
        <scheme val="minor"/>
      </rPr>
      <t xml:space="preserve"> powinny zostać wypełnione dla wszystkich PWR proponowanych przez Wykonawcę. Nieużywane pola adresu w tabeli PWR należy pozostawić puste.</t>
    </r>
  </si>
  <si>
    <t>40-432 Katowice, ul. Gospodarcza 12, Kolokacja 3S, Budynek DC2, w obrębie powierzchni  kolokacyjnych w budynku ODF Zlokalizowany w MMR1 oraz MMR2</t>
  </si>
  <si>
    <t>Poniżej składamy ofertę cenową na poszczególne części postępowania</t>
  </si>
  <si>
    <r>
      <rPr>
        <b/>
        <u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 xml:space="preserve">
1. Wszystkie pola dotyczące części postępowania na które Wykonawca składa ofertę oraz wspólne dla wszystkich części postępowania (dane Wykonawcy oraz ceny zestawienia dostępu na portach 1 GE i 10 GE),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C000"/>
        <rFont val="Calibri"/>
        <family val="2"/>
        <charset val="238"/>
        <scheme val="minor"/>
      </rPr>
      <t>oznaczone w tle kolorem pomarańczowym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muszą zostać wypełnione. Możliwe jest nie wypełnienie żadnego pola dla danej części postępowania, w przypadku gdy Wykonawca nie składa dla tej części oferty.
2. Dla Wariantu A - brak wskazania PWR z rozwijanej listy spowoduje odrzucenie oferty Wykonawcy. PWR z rozwiajanej listy należy wybać po wypełnieniu w zakładce Lista punktów styku tabeli "WARIANT A - lista PWR proponowanych przez Wykonawcę" 
3. Dla Wariantu B - brak wskazania FPS z rozwijanej listy spowoduje odrzucenie oferty Wykonawcy.
4. Przed wydrukowaniem proszę usunąć błędy w arkuszach oraz za pomocą filtru w komórce </t>
    </r>
    <r>
      <rPr>
        <b/>
        <sz val="11"/>
        <color rgb="FF00B050"/>
        <rFont val="Calibri"/>
        <family val="2"/>
        <charset val="238"/>
        <scheme val="minor"/>
      </rPr>
      <t>G14</t>
    </r>
    <r>
      <rPr>
        <sz val="11"/>
        <color theme="1"/>
        <rFont val="Calibri"/>
        <family val="2"/>
        <charset val="238"/>
        <scheme val="minor"/>
      </rPr>
      <t xml:space="preserve"> ukryć wiersze puste.</t>
    </r>
  </si>
  <si>
    <t>BOLESŁAWIECKI</t>
  </si>
  <si>
    <t>11596</t>
  </si>
  <si>
    <t>UL. ŁĄKOWA</t>
  </si>
  <si>
    <t/>
  </si>
  <si>
    <t>KAMIENNOGÓRSKI</t>
  </si>
  <si>
    <t>KŁODZKI</t>
  </si>
  <si>
    <t>0208072</t>
  </si>
  <si>
    <t>NOWA RUDA</t>
  </si>
  <si>
    <t>0984278</t>
  </si>
  <si>
    <t>LEGNICKI</t>
  </si>
  <si>
    <t>LWÓWECKI</t>
  </si>
  <si>
    <t>LWÓWEK ŚLĄSKI</t>
  </si>
  <si>
    <t>0936227</t>
  </si>
  <si>
    <t>0212034</t>
  </si>
  <si>
    <t>UL. PARKOWA</t>
  </si>
  <si>
    <t>ŚWIDNICKI</t>
  </si>
  <si>
    <t>UL. GŁÓWNA</t>
  </si>
  <si>
    <t>11926</t>
  </si>
  <si>
    <t>UL. 1 MAJA</t>
  </si>
  <si>
    <t>WROCŁAW</t>
  </si>
  <si>
    <t>0264011</t>
  </si>
  <si>
    <t>0986283</t>
  </si>
  <si>
    <t>WROCŁAWSKI</t>
  </si>
  <si>
    <t>0223045</t>
  </si>
  <si>
    <t>KĄTY WROCŁAWSKIE</t>
  </si>
  <si>
    <t>UL. SZKOLNA</t>
  </si>
  <si>
    <t>KUJAWSKO-POMORSKIE</t>
  </si>
  <si>
    <t>99999</t>
  </si>
  <si>
    <t>NAKIELSKI</t>
  </si>
  <si>
    <t>KCYNIA</t>
  </si>
  <si>
    <t>21970</t>
  </si>
  <si>
    <t>LUBELSKIE</t>
  </si>
  <si>
    <t>2A</t>
  </si>
  <si>
    <t>BIŁGORAJSKI</t>
  </si>
  <si>
    <t>CHEŁMSKI</t>
  </si>
  <si>
    <t>7</t>
  </si>
  <si>
    <t>0617035</t>
  </si>
  <si>
    <t>PIASKI</t>
  </si>
  <si>
    <t>09282</t>
  </si>
  <si>
    <t>UL. MIKOŁAJA KOPERNIKA</t>
  </si>
  <si>
    <t>TOMASZOWSKI</t>
  </si>
  <si>
    <t>ZAMOJSKI</t>
  </si>
  <si>
    <t>ZAMOŚĆ</t>
  </si>
  <si>
    <t>0620142</t>
  </si>
  <si>
    <t>LUBUSKIE</t>
  </si>
  <si>
    <t>24628</t>
  </si>
  <si>
    <t>UL. WOJSKA POLSKIEGO</t>
  </si>
  <si>
    <t>ŻAGAŃSKI</t>
  </si>
  <si>
    <t>ŁÓDZKIE</t>
  </si>
  <si>
    <t>RADOMSZCZAŃSKI</t>
  </si>
  <si>
    <t>SIERADZKI</t>
  </si>
  <si>
    <t>1014011</t>
  </si>
  <si>
    <t>SIERADZ</t>
  </si>
  <si>
    <t>0976050</t>
  </si>
  <si>
    <t>09111</t>
  </si>
  <si>
    <t>MAŁOPOLSKIE</t>
  </si>
  <si>
    <t>BOCHEŃSKI</t>
  </si>
  <si>
    <t>09582</t>
  </si>
  <si>
    <t>UL. TADEUSZA KOŚCIUSZKI</t>
  </si>
  <si>
    <t>KRAKOWSKI</t>
  </si>
  <si>
    <t>1206012</t>
  </si>
  <si>
    <t>CZERNICHÓW</t>
  </si>
  <si>
    <t>09546</t>
  </si>
  <si>
    <t>UL. KOŚCIELNA</t>
  </si>
  <si>
    <t>IGOŁOMIA-WAWRZEŃCZYCE</t>
  </si>
  <si>
    <t>IWANOWICE</t>
  </si>
  <si>
    <t>07123</t>
  </si>
  <si>
    <t>UL. JANA PAWŁA II</t>
  </si>
  <si>
    <t>JERZMANOWICE-PRZEGINIA</t>
  </si>
  <si>
    <t>KOCMYRZÓW-LUBORZYCA</t>
  </si>
  <si>
    <t>KRZESZOWICE</t>
  </si>
  <si>
    <t>07078</t>
  </si>
  <si>
    <t>UL. ŚW. JAKUBA</t>
  </si>
  <si>
    <t>SŁOMNIKI</t>
  </si>
  <si>
    <t>WIELKA WIEŚ</t>
  </si>
  <si>
    <t>09796</t>
  </si>
  <si>
    <t>UL. KRAKOWSKA</t>
  </si>
  <si>
    <t>KRAKÓW</t>
  </si>
  <si>
    <t>0950463</t>
  </si>
  <si>
    <t>MIECHOWSKI</t>
  </si>
  <si>
    <t>CHARSZNICA</t>
  </si>
  <si>
    <t>KSIĄŻ WIELKI</t>
  </si>
  <si>
    <t>MIECHÓW</t>
  </si>
  <si>
    <t>NOWOTARSKI</t>
  </si>
  <si>
    <t>PROSZOWICKI</t>
  </si>
  <si>
    <t>KONIUSZA</t>
  </si>
  <si>
    <t>KOSZYCE</t>
  </si>
  <si>
    <t>NOWE BRZESKO</t>
  </si>
  <si>
    <t>PROSZOWICE</t>
  </si>
  <si>
    <t>MAZOWIECKIE</t>
  </si>
  <si>
    <t>LIPSKI</t>
  </si>
  <si>
    <t>06523</t>
  </si>
  <si>
    <t>UL. HARCERSKA</t>
  </si>
  <si>
    <t>PŁOCKI</t>
  </si>
  <si>
    <t>BIELSK</t>
  </si>
  <si>
    <t>RADOMSKI</t>
  </si>
  <si>
    <t>KRZYŻANOWICE</t>
  </si>
  <si>
    <t>UL. STANISŁAWA KONARSKIEGO</t>
  </si>
  <si>
    <t>SZYDŁOWIECKI</t>
  </si>
  <si>
    <t>WARSZAWSKI ZACHODNI</t>
  </si>
  <si>
    <t>WOŁOMIŃSKI</t>
  </si>
  <si>
    <t>ZĄBKI</t>
  </si>
  <si>
    <t>0921958</t>
  </si>
  <si>
    <t>OPOLSKIE</t>
  </si>
  <si>
    <t>NYSKI</t>
  </si>
  <si>
    <t>65B</t>
  </si>
  <si>
    <t>OPOLSKI</t>
  </si>
  <si>
    <t>ŁUBNIANY</t>
  </si>
  <si>
    <t>BIADACZ</t>
  </si>
  <si>
    <t>PODKARPACKIE</t>
  </si>
  <si>
    <t>JAROSŁAWSKI</t>
  </si>
  <si>
    <t>RADYMNO</t>
  </si>
  <si>
    <t>PODLASKIE</t>
  </si>
  <si>
    <t>BIAŁOSTOCKI</t>
  </si>
  <si>
    <t>BIAŁYSTOK</t>
  </si>
  <si>
    <t>0922410</t>
  </si>
  <si>
    <t>WYSOKOMAZOWIECKI</t>
  </si>
  <si>
    <t>POMORSKIE</t>
  </si>
  <si>
    <t>10344</t>
  </si>
  <si>
    <t>UL. KUJAWSKA</t>
  </si>
  <si>
    <t>ŚLĄSKIE</t>
  </si>
  <si>
    <t>UL. MICKIEWICZA</t>
  </si>
  <si>
    <t>KOŚCIELEC</t>
  </si>
  <si>
    <t>GLIWICKI</t>
  </si>
  <si>
    <t>JASTRZĘBIE-ZDRÓJ</t>
  </si>
  <si>
    <t>0940163</t>
  </si>
  <si>
    <t>12674</t>
  </si>
  <si>
    <t>UL. KAROLA MIARKI</t>
  </si>
  <si>
    <t>KŁOBUCKI</t>
  </si>
  <si>
    <t>OPATÓW</t>
  </si>
  <si>
    <t>0140959</t>
  </si>
  <si>
    <t>RACIBORSKI</t>
  </si>
  <si>
    <t>ŚWIĘTOKRZYSKIE</t>
  </si>
  <si>
    <t>KIELCE</t>
  </si>
  <si>
    <t>0945930</t>
  </si>
  <si>
    <t>01087</t>
  </si>
  <si>
    <t>UL. BERNARDYŃSKA</t>
  </si>
  <si>
    <t>OPATOWSKI</t>
  </si>
  <si>
    <t>WARMIŃSKO-MAZURSKIE</t>
  </si>
  <si>
    <t>06260</t>
  </si>
  <si>
    <t>UL. GRUNWALDZKA</t>
  </si>
  <si>
    <t>WIELKOPOLSKIE</t>
  </si>
  <si>
    <t>GRODZISKI</t>
  </si>
  <si>
    <t>MIĘDZYCHODZKI</t>
  </si>
  <si>
    <t>SIERAKÓW</t>
  </si>
  <si>
    <t>NOWOTOMYSKI</t>
  </si>
  <si>
    <t>NOWY TOMYŚL</t>
  </si>
  <si>
    <t>6 - BUDYNEK B</t>
  </si>
  <si>
    <t>POZNAŃSKI</t>
  </si>
  <si>
    <t>ROKIETNICA</t>
  </si>
  <si>
    <t>0594057</t>
  </si>
  <si>
    <t>NAPACHANIE</t>
  </si>
  <si>
    <t>UL. POZNAŃSKA</t>
  </si>
  <si>
    <t>STĘSZEW</t>
  </si>
  <si>
    <t>0595000</t>
  </si>
  <si>
    <t>JEZIORKI</t>
  </si>
  <si>
    <t>UL. POCZTOWA</t>
  </si>
  <si>
    <t>ZACHODNIOPOMORSKIE</t>
  </si>
  <si>
    <t>SŁAWIEŃSKI</t>
  </si>
  <si>
    <t>SZCZECIN</t>
  </si>
  <si>
    <t>0977976</t>
  </si>
  <si>
    <t>UL. ANDRZEJA MAŁKOWSKIEGO</t>
  </si>
  <si>
    <t>2160762</t>
  </si>
  <si>
    <t>59154</t>
  </si>
  <si>
    <t>0201045</t>
  </si>
  <si>
    <t>NOWOGRODZIEC</t>
  </si>
  <si>
    <t>0191589</t>
  </si>
  <si>
    <t>WYKROTY</t>
  </si>
  <si>
    <t>11102</t>
  </si>
  <si>
    <t>247532</t>
  </si>
  <si>
    <t>64750</t>
  </si>
  <si>
    <t>0207022</t>
  </si>
  <si>
    <t>KAMIENNA GÓRA</t>
  </si>
  <si>
    <t>0190029</t>
  </si>
  <si>
    <t>SZAROCIN</t>
  </si>
  <si>
    <t>263371, 79949</t>
  </si>
  <si>
    <t>4-6</t>
  </si>
  <si>
    <t>2363338</t>
  </si>
  <si>
    <t>63482</t>
  </si>
  <si>
    <t>0209022</t>
  </si>
  <si>
    <t>CHOJNÓW</t>
  </si>
  <si>
    <t>0954076</t>
  </si>
  <si>
    <t>5430257</t>
  </si>
  <si>
    <t>0209062</t>
  </si>
  <si>
    <t>MIŁKOWICE</t>
  </si>
  <si>
    <t>0365859</t>
  </si>
  <si>
    <t>00442</t>
  </si>
  <si>
    <t>75A</t>
  </si>
  <si>
    <t>4792406</t>
  </si>
  <si>
    <t>124625,90030,90031,90032,90033,90034</t>
  </si>
  <si>
    <t>15710</t>
  </si>
  <si>
    <t>8425361</t>
  </si>
  <si>
    <t>104820,121208,60167</t>
  </si>
  <si>
    <t>STRZELIŃSKI</t>
  </si>
  <si>
    <t>0217045</t>
  </si>
  <si>
    <t>STRZELIN</t>
  </si>
  <si>
    <t>0880544</t>
  </si>
  <si>
    <t>MIKOSZÓW</t>
  </si>
  <si>
    <t>2515101</t>
  </si>
  <si>
    <t>85778</t>
  </si>
  <si>
    <t>08379</t>
  </si>
  <si>
    <t>UL. KIELECKA</t>
  </si>
  <si>
    <t>0874934</t>
  </si>
  <si>
    <t>JASZKOTLE</t>
  </si>
  <si>
    <t>7661950</t>
  </si>
  <si>
    <t>122771</t>
  </si>
  <si>
    <t>INOWROCŁAWSKI</t>
  </si>
  <si>
    <t>0407011</t>
  </si>
  <si>
    <t>INOWROCŁAW</t>
  </si>
  <si>
    <t>0928989</t>
  </si>
  <si>
    <t>10712</t>
  </si>
  <si>
    <t>UL. BP. ANTONIEGO LAUBITZA</t>
  </si>
  <si>
    <t>6068632</t>
  </si>
  <si>
    <t>4215</t>
  </si>
  <si>
    <t>0407074</t>
  </si>
  <si>
    <t>PAKOŚĆ</t>
  </si>
  <si>
    <t>0929517</t>
  </si>
  <si>
    <t>5559753</t>
  </si>
  <si>
    <t>79006,81002,81003</t>
  </si>
  <si>
    <t>0410014</t>
  </si>
  <si>
    <t>0929233</t>
  </si>
  <si>
    <t>07678</t>
  </si>
  <si>
    <t>UL. EMILA JURCZYKA</t>
  </si>
  <si>
    <t>365309</t>
  </si>
  <si>
    <t>53806</t>
  </si>
  <si>
    <t>ŚWIECKI</t>
  </si>
  <si>
    <t>0414052</t>
  </si>
  <si>
    <t>LNIANO</t>
  </si>
  <si>
    <t>0090300</t>
  </si>
  <si>
    <t>SIEMKOWO</t>
  </si>
  <si>
    <t>2286970</t>
  </si>
  <si>
    <t>122794,78212</t>
  </si>
  <si>
    <t>BIAŁA PODLASKA</t>
  </si>
  <si>
    <t>0661011</t>
  </si>
  <si>
    <t>0922018</t>
  </si>
  <si>
    <t>19756</t>
  </si>
  <si>
    <t>UL. SIDORSKA</t>
  </si>
  <si>
    <t>95/97</t>
  </si>
  <si>
    <t>6839061</t>
  </si>
  <si>
    <t>68840</t>
  </si>
  <si>
    <t>0602112</t>
  </si>
  <si>
    <t>POTOK GÓRNY</t>
  </si>
  <si>
    <t>0896485</t>
  </si>
  <si>
    <t>SZYSZKÓW</t>
  </si>
  <si>
    <t>2266019</t>
  </si>
  <si>
    <t>119334</t>
  </si>
  <si>
    <t>0603072</t>
  </si>
  <si>
    <t>LEŚNIOWICE</t>
  </si>
  <si>
    <t>0105093</t>
  </si>
  <si>
    <t>SIELEC</t>
  </si>
  <si>
    <t>4097914</t>
  </si>
  <si>
    <t>87036,89506,89516</t>
  </si>
  <si>
    <t>0389274</t>
  </si>
  <si>
    <t>KOZICE DOLNE</t>
  </si>
  <si>
    <t>8431689</t>
  </si>
  <si>
    <t>60844</t>
  </si>
  <si>
    <t>0618042</t>
  </si>
  <si>
    <t>KRYNICE</t>
  </si>
  <si>
    <t>0891795</t>
  </si>
  <si>
    <t>HUTA DZIERĄŻYŃSKA</t>
  </si>
  <si>
    <t>5692325</t>
  </si>
  <si>
    <t>39120,39144</t>
  </si>
  <si>
    <t>0620052</t>
  </si>
  <si>
    <t>ŁABUNIE</t>
  </si>
  <si>
    <t>0893328</t>
  </si>
  <si>
    <t>ŁABUŃKI PIERWSZE</t>
  </si>
  <si>
    <t>7667362</t>
  </si>
  <si>
    <t>34607,42538</t>
  </si>
  <si>
    <t>0906870</t>
  </si>
  <si>
    <t>ZAWADA</t>
  </si>
  <si>
    <t>513407</t>
  </si>
  <si>
    <t>13128,13232,13242</t>
  </si>
  <si>
    <t>0620154</t>
  </si>
  <si>
    <t>ZWIERZYNIEC</t>
  </si>
  <si>
    <t>0988253</t>
  </si>
  <si>
    <t>02148</t>
  </si>
  <si>
    <t>UL. BROWARNA</t>
  </si>
  <si>
    <t>0810075</t>
  </si>
  <si>
    <t>SZPROTAWA</t>
  </si>
  <si>
    <t>SIECIEBORZYCE</t>
  </si>
  <si>
    <t>49A</t>
  </si>
  <si>
    <t>1012092</t>
  </si>
  <si>
    <t>ŁADZICE</t>
  </si>
  <si>
    <t>RADZIECHOWICE DRUGIE</t>
  </si>
  <si>
    <t>2425357</t>
  </si>
  <si>
    <t>83450</t>
  </si>
  <si>
    <t>21985</t>
  </si>
  <si>
    <t>UL. SZLACHECKA</t>
  </si>
  <si>
    <t>8691706</t>
  </si>
  <si>
    <t>70938</t>
  </si>
  <si>
    <t>23359</t>
  </si>
  <si>
    <t>UL. UNIEJOWSKA</t>
  </si>
  <si>
    <t>2134880</t>
  </si>
  <si>
    <t>35367,40656</t>
  </si>
  <si>
    <t>ZDUŃSKOWOLSKI</t>
  </si>
  <si>
    <t>1019011</t>
  </si>
  <si>
    <t>ZDUŃSKA WOLA</t>
  </si>
  <si>
    <t>0976675</t>
  </si>
  <si>
    <t>4423798</t>
  </si>
  <si>
    <t>39226</t>
  </si>
  <si>
    <t>7802414</t>
  </si>
  <si>
    <t>42472</t>
  </si>
  <si>
    <t>1201072</t>
  </si>
  <si>
    <t>RZEZAWA</t>
  </si>
  <si>
    <t>0829885</t>
  </si>
  <si>
    <t>BOREK</t>
  </si>
  <si>
    <t>3600283</t>
  </si>
  <si>
    <t>106754</t>
  </si>
  <si>
    <t>0315896</t>
  </si>
  <si>
    <t>KŁOKOCZYN</t>
  </si>
  <si>
    <t>6021757</t>
  </si>
  <si>
    <t>107057</t>
  </si>
  <si>
    <t>0315991</t>
  </si>
  <si>
    <t>PRZEGINIA DUCHOWNA</t>
  </si>
  <si>
    <t>7231900</t>
  </si>
  <si>
    <t>106751</t>
  </si>
  <si>
    <t>0316111</t>
  </si>
  <si>
    <t>RUSOCICE</t>
  </si>
  <si>
    <t>6977082</t>
  </si>
  <si>
    <t>114211,114212</t>
  </si>
  <si>
    <t>0316281</t>
  </si>
  <si>
    <t>WOŁOWICE</t>
  </si>
  <si>
    <t>8821487</t>
  </si>
  <si>
    <t>118519</t>
  </si>
  <si>
    <t>0319718</t>
  </si>
  <si>
    <t>DOBRANOWICE</t>
  </si>
  <si>
    <t>5893942</t>
  </si>
  <si>
    <t>118384</t>
  </si>
  <si>
    <t>0319977</t>
  </si>
  <si>
    <t>TROPISZÓW</t>
  </si>
  <si>
    <t>6082286</t>
  </si>
  <si>
    <t>128929</t>
  </si>
  <si>
    <t>0320319</t>
  </si>
  <si>
    <t>CELINY</t>
  </si>
  <si>
    <t>702830</t>
  </si>
  <si>
    <t>125387</t>
  </si>
  <si>
    <t>0321572</t>
  </si>
  <si>
    <t>SZKLARY</t>
  </si>
  <si>
    <t>6084387</t>
  </si>
  <si>
    <t>58622</t>
  </si>
  <si>
    <t>0322235</t>
  </si>
  <si>
    <t>GOSZYCE</t>
  </si>
  <si>
    <t>2507985</t>
  </si>
  <si>
    <t>58679</t>
  </si>
  <si>
    <t>0322548</t>
  </si>
  <si>
    <t>PIETRZEJOWICE</t>
  </si>
  <si>
    <t>8565913</t>
  </si>
  <si>
    <t>83619</t>
  </si>
  <si>
    <t>0324286</t>
  </si>
  <si>
    <t>NAWOJOWA GÓRA</t>
  </si>
  <si>
    <t>2037648</t>
  </si>
  <si>
    <t>129005</t>
  </si>
  <si>
    <t>0324613</t>
  </si>
  <si>
    <t>RUDNO</t>
  </si>
  <si>
    <t>3727486</t>
  </si>
  <si>
    <t>82567</t>
  </si>
  <si>
    <t>LISZKI</t>
  </si>
  <si>
    <t>0325239</t>
  </si>
  <si>
    <t>JEZIORZANY</t>
  </si>
  <si>
    <t>2403621</t>
  </si>
  <si>
    <t>64042</t>
  </si>
  <si>
    <t>0325699</t>
  </si>
  <si>
    <t>PIEKARY</t>
  </si>
  <si>
    <t>7869007</t>
  </si>
  <si>
    <t>47219</t>
  </si>
  <si>
    <t>MOGILANY</t>
  </si>
  <si>
    <t>0327014</t>
  </si>
  <si>
    <t>LUSINA</t>
  </si>
  <si>
    <t>25944</t>
  </si>
  <si>
    <t>UL. ZDROJOWA</t>
  </si>
  <si>
    <t>6083101</t>
  </si>
  <si>
    <t>123342,17139</t>
  </si>
  <si>
    <t>0335982</t>
  </si>
  <si>
    <t>KACICE</t>
  </si>
  <si>
    <t>8058767</t>
  </si>
  <si>
    <t>119629,27454,27492</t>
  </si>
  <si>
    <t>0336496</t>
  </si>
  <si>
    <t>WAGANOWICE</t>
  </si>
  <si>
    <t>7167952</t>
  </si>
  <si>
    <t>92936</t>
  </si>
  <si>
    <t>0341853</t>
  </si>
  <si>
    <t>BĘDKOWICE</t>
  </si>
  <si>
    <t>02276</t>
  </si>
  <si>
    <t>UL. BRZOZOWA</t>
  </si>
  <si>
    <t>5384091</t>
  </si>
  <si>
    <t>89672</t>
  </si>
  <si>
    <t>0341899</t>
  </si>
  <si>
    <t>BIAŁY KOŚCIÓŁ</t>
  </si>
  <si>
    <t>8187812</t>
  </si>
  <si>
    <t>5867</t>
  </si>
  <si>
    <t>ZABIERZÓW</t>
  </si>
  <si>
    <t>0343562</t>
  </si>
  <si>
    <t>BOLECHOWICE</t>
  </si>
  <si>
    <t>2294381</t>
  </si>
  <si>
    <t>5868</t>
  </si>
  <si>
    <t>0343645</t>
  </si>
  <si>
    <t>BRZEZIE</t>
  </si>
  <si>
    <t>1831259</t>
  </si>
  <si>
    <t>5869</t>
  </si>
  <si>
    <t>0343786</t>
  </si>
  <si>
    <t>KOBYLANY</t>
  </si>
  <si>
    <t>2760370</t>
  </si>
  <si>
    <t>73310</t>
  </si>
  <si>
    <t>0343881</t>
  </si>
  <si>
    <t>RADWANOWICE</t>
  </si>
  <si>
    <t>5639230</t>
  </si>
  <si>
    <t>55709,55710</t>
  </si>
  <si>
    <t>0343941</t>
  </si>
  <si>
    <t>RUDAWA</t>
  </si>
  <si>
    <t>16964</t>
  </si>
  <si>
    <t>UL. STANISŁAWA POLACZKA</t>
  </si>
  <si>
    <t>5447422</t>
  </si>
  <si>
    <t>5873</t>
  </si>
  <si>
    <t>0344024</t>
  </si>
  <si>
    <t>7866350</t>
  </si>
  <si>
    <t>84883</t>
  </si>
  <si>
    <t>0344030</t>
  </si>
  <si>
    <t>ZELKÓW</t>
  </si>
  <si>
    <t>3724314</t>
  </si>
  <si>
    <t>31635,31636</t>
  </si>
  <si>
    <t>7163854</t>
  </si>
  <si>
    <t>128518,7510</t>
  </si>
  <si>
    <t>0233684</t>
  </si>
  <si>
    <t>POGWIZDÓW</t>
  </si>
  <si>
    <t>6720380</t>
  </si>
  <si>
    <t>53917,53918</t>
  </si>
  <si>
    <t>0233796</t>
  </si>
  <si>
    <t>TCZYCA</t>
  </si>
  <si>
    <t>6085215</t>
  </si>
  <si>
    <t>86275,86454</t>
  </si>
  <si>
    <t>GOŁCZA</t>
  </si>
  <si>
    <t>0319279</t>
  </si>
  <si>
    <t>8315310</t>
  </si>
  <si>
    <t>86451</t>
  </si>
  <si>
    <t>0319492</t>
  </si>
  <si>
    <t>SZRENIAWA</t>
  </si>
  <si>
    <t>8632185</t>
  </si>
  <si>
    <t>86449</t>
  </si>
  <si>
    <t>0319629</t>
  </si>
  <si>
    <t>WYSOCICE</t>
  </si>
  <si>
    <t>3787406</t>
  </si>
  <si>
    <t>49693</t>
  </si>
  <si>
    <t>0246304</t>
  </si>
  <si>
    <t>ANTOLKA</t>
  </si>
  <si>
    <t>3408297</t>
  </si>
  <si>
    <t>49694</t>
  </si>
  <si>
    <t>0246563</t>
  </si>
  <si>
    <t>KSIĄŻ MAŁY</t>
  </si>
  <si>
    <t>6786469</t>
  </si>
  <si>
    <t>85334</t>
  </si>
  <si>
    <t>0251593</t>
  </si>
  <si>
    <t>POJAŁOWICE</t>
  </si>
  <si>
    <t>4106817</t>
  </si>
  <si>
    <t>85331</t>
  </si>
  <si>
    <t>0251759</t>
  </si>
  <si>
    <t>PSTROSZYCE PIERWSZE</t>
  </si>
  <si>
    <t>5830379</t>
  </si>
  <si>
    <t>68142,68704</t>
  </si>
  <si>
    <t>RACŁAWICE</t>
  </si>
  <si>
    <t>0264319</t>
  </si>
  <si>
    <t>720658</t>
  </si>
  <si>
    <t>58182,58192</t>
  </si>
  <si>
    <t>SŁABOSZÓW</t>
  </si>
  <si>
    <t>0268346</t>
  </si>
  <si>
    <t>DZIADUSZYCE</t>
  </si>
  <si>
    <t>718052</t>
  </si>
  <si>
    <t>59730</t>
  </si>
  <si>
    <t>0268381</t>
  </si>
  <si>
    <t>JANOWICE</t>
  </si>
  <si>
    <t>SZCZAWNICA</t>
  </si>
  <si>
    <t>JAWORKI</t>
  </si>
  <si>
    <t>UL. CZARNA WODA</t>
  </si>
  <si>
    <t>7869126</t>
  </si>
  <si>
    <t>84035,87618</t>
  </si>
  <si>
    <t>0322809</t>
  </si>
  <si>
    <t>BIÓRKÓW WIELKI</t>
  </si>
  <si>
    <t>8825372</t>
  </si>
  <si>
    <t>84041</t>
  </si>
  <si>
    <t>0322991</t>
  </si>
  <si>
    <t>GLEWIEC</t>
  </si>
  <si>
    <t>7359312</t>
  </si>
  <si>
    <t>66208</t>
  </si>
  <si>
    <t>0323140</t>
  </si>
  <si>
    <t>KARWIN</t>
  </si>
  <si>
    <t>5636235</t>
  </si>
  <si>
    <t>84040</t>
  </si>
  <si>
    <t>0323393</t>
  </si>
  <si>
    <t>NIEGARDÓW</t>
  </si>
  <si>
    <t>5064736</t>
  </si>
  <si>
    <t>42544,44604,47316</t>
  </si>
  <si>
    <t>0323499</t>
  </si>
  <si>
    <t>PIOTRKOWICE MAŁE</t>
  </si>
  <si>
    <t>87D</t>
  </si>
  <si>
    <t>5061975</t>
  </si>
  <si>
    <t>63409</t>
  </si>
  <si>
    <t>0323720</t>
  </si>
  <si>
    <t>RZĘDOWICE</t>
  </si>
  <si>
    <t>4742324</t>
  </si>
  <si>
    <t>5107</t>
  </si>
  <si>
    <t>0244660</t>
  </si>
  <si>
    <t>KSIĄŻNICE WIELKIE</t>
  </si>
  <si>
    <t>776028</t>
  </si>
  <si>
    <t>9815</t>
  </si>
  <si>
    <t>0329674</t>
  </si>
  <si>
    <t>MNISZÓW</t>
  </si>
  <si>
    <t>2256152</t>
  </si>
  <si>
    <t>23890</t>
  </si>
  <si>
    <t>0329705</t>
  </si>
  <si>
    <t>777373</t>
  </si>
  <si>
    <t>23353,23355</t>
  </si>
  <si>
    <t>0329817</t>
  </si>
  <si>
    <t>SIEROSŁAWICE</t>
  </si>
  <si>
    <t>8160257</t>
  </si>
  <si>
    <t>113761,113762,6832</t>
  </si>
  <si>
    <t>PAŁECZNICA</t>
  </si>
  <si>
    <t>0259614</t>
  </si>
  <si>
    <t>8630960</t>
  </si>
  <si>
    <t>119121,66344</t>
  </si>
  <si>
    <t>0331903</t>
  </si>
  <si>
    <t>KOCZANÓW</t>
  </si>
  <si>
    <t>774825</t>
  </si>
  <si>
    <t>83145,83146</t>
  </si>
  <si>
    <t>0331910</t>
  </si>
  <si>
    <t>5188485</t>
  </si>
  <si>
    <t>83174</t>
  </si>
  <si>
    <t>0332096</t>
  </si>
  <si>
    <t>OSTRÓW</t>
  </si>
  <si>
    <t>5957878</t>
  </si>
  <si>
    <t>66338</t>
  </si>
  <si>
    <t>8442372</t>
  </si>
  <si>
    <t>66340</t>
  </si>
  <si>
    <t>0332200</t>
  </si>
  <si>
    <t>SZCZYTNIKI</t>
  </si>
  <si>
    <t>91A</t>
  </si>
  <si>
    <t>7227974</t>
  </si>
  <si>
    <t>3198,4900</t>
  </si>
  <si>
    <t>0332400</t>
  </si>
  <si>
    <t>ŻĘBOCIN</t>
  </si>
  <si>
    <t>765316</t>
  </si>
  <si>
    <t>15231</t>
  </si>
  <si>
    <t>RADZIEMICE</t>
  </si>
  <si>
    <t>0333397</t>
  </si>
  <si>
    <t>ŁĘTKOWICE</t>
  </si>
  <si>
    <t>6531456</t>
  </si>
  <si>
    <t>121524,121537</t>
  </si>
  <si>
    <t>0333575</t>
  </si>
  <si>
    <t>WADOWICKI</t>
  </si>
  <si>
    <t>SPYTKOWICE</t>
  </si>
  <si>
    <t>RYCZÓW</t>
  </si>
  <si>
    <t>UL. DŁUGA</t>
  </si>
  <si>
    <t>5935465</t>
  </si>
  <si>
    <t>62363</t>
  </si>
  <si>
    <t>BIAŁOBRZESKI</t>
  </si>
  <si>
    <t>WYŚMIERZYCE</t>
  </si>
  <si>
    <t>0974044</t>
  </si>
  <si>
    <t>09186</t>
  </si>
  <si>
    <t>UL. MARII KONOPNICKIEJ</t>
  </si>
  <si>
    <t>GARWOLIN</t>
  </si>
  <si>
    <t>GÓRZNO</t>
  </si>
  <si>
    <t>5230936</t>
  </si>
  <si>
    <t>90286</t>
  </si>
  <si>
    <t>CIEPIELÓW</t>
  </si>
  <si>
    <t>0617203</t>
  </si>
  <si>
    <t>26325</t>
  </si>
  <si>
    <t>PL. ZWYCIĘSTWA</t>
  </si>
  <si>
    <t>ŚMIŁOWO</t>
  </si>
  <si>
    <t>3417433</t>
  </si>
  <si>
    <t>124842,124844,9310,9311,9312</t>
  </si>
  <si>
    <t>PIONKI</t>
  </si>
  <si>
    <t>0973748</t>
  </si>
  <si>
    <t>4691313</t>
  </si>
  <si>
    <t>124434,48642,52418,53498,56465,56638</t>
  </si>
  <si>
    <t>SZYDŁOWIEC</t>
  </si>
  <si>
    <t>0973895</t>
  </si>
  <si>
    <t>987584</t>
  </si>
  <si>
    <t>39001,39002</t>
  </si>
  <si>
    <t>ŁOMIANKI</t>
  </si>
  <si>
    <t>0005115</t>
  </si>
  <si>
    <t>DZIEKANÓW LEŚNY</t>
  </si>
  <si>
    <t>2358654</t>
  </si>
  <si>
    <t>73822</t>
  </si>
  <si>
    <t>ŁAMBINOWICE</t>
  </si>
  <si>
    <t>4565833</t>
  </si>
  <si>
    <t>48992</t>
  </si>
  <si>
    <t>0498939</t>
  </si>
  <si>
    <t>21925</t>
  </si>
  <si>
    <t>UL. SZEROKA</t>
  </si>
  <si>
    <t>NIENOWICE</t>
  </si>
  <si>
    <t>LUBACZOWSKI</t>
  </si>
  <si>
    <t>CIESZANÓW</t>
  </si>
  <si>
    <t>NOWE SIOŁO</t>
  </si>
  <si>
    <t>STARY DZIKÓW</t>
  </si>
  <si>
    <t>UŁAZÓW</t>
  </si>
  <si>
    <t>7757064</t>
  </si>
  <si>
    <t>51815</t>
  </si>
  <si>
    <t>DOBRZYNIEWO DUŻE</t>
  </si>
  <si>
    <t>0027298</t>
  </si>
  <si>
    <t>POGORZAŁKI</t>
  </si>
  <si>
    <t>2217305</t>
  </si>
  <si>
    <t>75049</t>
  </si>
  <si>
    <t>22965</t>
  </si>
  <si>
    <t>UL. ROMUALDA TRAUGUTTA</t>
  </si>
  <si>
    <t>2038514</t>
  </si>
  <si>
    <t>6703</t>
  </si>
  <si>
    <t>41265</t>
  </si>
  <si>
    <t>UL. STANISŁAWA BUKOWSKIEGO</t>
  </si>
  <si>
    <t>2079045</t>
  </si>
  <si>
    <t>68656</t>
  </si>
  <si>
    <t>CIECHANOWIEC</t>
  </si>
  <si>
    <t>0957324</t>
  </si>
  <si>
    <t>20598</t>
  </si>
  <si>
    <t>UL. SOSNOWA</t>
  </si>
  <si>
    <t>8460335</t>
  </si>
  <si>
    <t>17579,17585,88532</t>
  </si>
  <si>
    <t>CHOJNICKI</t>
  </si>
  <si>
    <t>CHOJNICE</t>
  </si>
  <si>
    <t>0928854</t>
  </si>
  <si>
    <t>6613824</t>
  </si>
  <si>
    <t>63463,63501,86488</t>
  </si>
  <si>
    <t>1261946</t>
  </si>
  <si>
    <t>61663,61812</t>
  </si>
  <si>
    <t>09556</t>
  </si>
  <si>
    <t>UL. KOŚCIERSKA</t>
  </si>
  <si>
    <t>4892259</t>
  </si>
  <si>
    <t>110456</t>
  </si>
  <si>
    <t>22555</t>
  </si>
  <si>
    <t>UL. ŚWIĘTOPEŁKA</t>
  </si>
  <si>
    <t>5210096</t>
  </si>
  <si>
    <t>23100,30614</t>
  </si>
  <si>
    <t>CZERSK</t>
  </si>
  <si>
    <t>0083233</t>
  </si>
  <si>
    <t>RYTEL</t>
  </si>
  <si>
    <t>27171</t>
  </si>
  <si>
    <t>UL. KS. ANTONIEGO KOWALKOWSKIEGO</t>
  </si>
  <si>
    <t>KOŚCIERSKI</t>
  </si>
  <si>
    <t>KOŚCIERZYNA</t>
  </si>
  <si>
    <t>SKORZEWO</t>
  </si>
  <si>
    <t>UL. FRANCISZKA PEPLIŃSKIEGO</t>
  </si>
  <si>
    <t>3490600</t>
  </si>
  <si>
    <t>42238,62359</t>
  </si>
  <si>
    <t>SŁUPSKI</t>
  </si>
  <si>
    <t>KĘPICE</t>
  </si>
  <si>
    <t>0977344</t>
  </si>
  <si>
    <t>SOPOT</t>
  </si>
  <si>
    <t>0934783</t>
  </si>
  <si>
    <t xml:space="preserve">50-52 </t>
  </si>
  <si>
    <t>7824836</t>
  </si>
  <si>
    <t>121981</t>
  </si>
  <si>
    <t>PILCHOWICE</t>
  </si>
  <si>
    <t>0219069</t>
  </si>
  <si>
    <t>WILCZA</t>
  </si>
  <si>
    <t>4261160</t>
  </si>
  <si>
    <t>121923,121925</t>
  </si>
  <si>
    <t>0219075</t>
  </si>
  <si>
    <t>ŻERNICA</t>
  </si>
  <si>
    <t>12880</t>
  </si>
  <si>
    <t>UL. LEOPOLDA MIKI</t>
  </si>
  <si>
    <t>5277945</t>
  </si>
  <si>
    <t>91359</t>
  </si>
  <si>
    <t>17421</t>
  </si>
  <si>
    <t>UL. PÓŁNOCNA</t>
  </si>
  <si>
    <t>6365718</t>
  </si>
  <si>
    <t>25500</t>
  </si>
  <si>
    <t>LUBLINIECKI</t>
  </si>
  <si>
    <t>CIASNA</t>
  </si>
  <si>
    <t>SIERAKÓW ŚLĄSKI</t>
  </si>
  <si>
    <t>UL. ALEJA PARKOWA</t>
  </si>
  <si>
    <t>7124608</t>
  </si>
  <si>
    <t>17976,18990</t>
  </si>
  <si>
    <t>0215479</t>
  </si>
  <si>
    <t>CHAŁUPKI</t>
  </si>
  <si>
    <t>1395175</t>
  </si>
  <si>
    <t>18992,18993</t>
  </si>
  <si>
    <t>0215500</t>
  </si>
  <si>
    <t>6251508</t>
  </si>
  <si>
    <t>17962</t>
  </si>
  <si>
    <t>0215634</t>
  </si>
  <si>
    <t>ZABEŁKÓW</t>
  </si>
  <si>
    <t>19243</t>
  </si>
  <si>
    <t>UL. RYMERA</t>
  </si>
  <si>
    <t>3369816</t>
  </si>
  <si>
    <t>7815</t>
  </si>
  <si>
    <t>ZAWIERCIAŃSKI</t>
  </si>
  <si>
    <t>KROCZYCE</t>
  </si>
  <si>
    <t>0136455</t>
  </si>
  <si>
    <t>DZIBICE</t>
  </si>
  <si>
    <t>2442295</t>
  </si>
  <si>
    <t>89761,90188,90196</t>
  </si>
  <si>
    <t>OŻARÓW</t>
  </si>
  <si>
    <t>0980777</t>
  </si>
  <si>
    <t>25146</t>
  </si>
  <si>
    <t>OS. WZGÓRZE</t>
  </si>
  <si>
    <t>3947020</t>
  </si>
  <si>
    <t>12960,12961</t>
  </si>
  <si>
    <t>PISKI</t>
  </si>
  <si>
    <t>BIAŁA PISKA</t>
  </si>
  <si>
    <t>0754785</t>
  </si>
  <si>
    <t>DRYGAŁY</t>
  </si>
  <si>
    <t>KROTOSZYŃSKI</t>
  </si>
  <si>
    <t>KROTOSZYN</t>
  </si>
  <si>
    <t>UL. OSADNICZA</t>
  </si>
  <si>
    <t>2087418</t>
  </si>
  <si>
    <t>8063</t>
  </si>
  <si>
    <t>0971436</t>
  </si>
  <si>
    <t>17394</t>
  </si>
  <si>
    <t>2291503</t>
  </si>
  <si>
    <t>44656,44657</t>
  </si>
  <si>
    <t>0591024</t>
  </si>
  <si>
    <t>BUKOWIEC</t>
  </si>
  <si>
    <t>8158187</t>
  </si>
  <si>
    <t>128258,56604</t>
  </si>
  <si>
    <t>KAMIEŃSKI</t>
  </si>
  <si>
    <t>KAMIEŃ POMORSKI</t>
  </si>
  <si>
    <t>0776835</t>
  </si>
  <si>
    <t>BENICE</t>
  </si>
  <si>
    <t>6312624</t>
  </si>
  <si>
    <t>86826</t>
  </si>
  <si>
    <t>MALECHOWO</t>
  </si>
  <si>
    <t>0307862</t>
  </si>
  <si>
    <t>OSTROWIEC</t>
  </si>
  <si>
    <t>1744886</t>
  </si>
  <si>
    <t>42909,42914</t>
  </si>
  <si>
    <t>POSTOMINO</t>
  </si>
  <si>
    <t>0749034</t>
  </si>
  <si>
    <t>JAROSŁAWIEC</t>
  </si>
  <si>
    <t>00656</t>
  </si>
  <si>
    <t>UL. BAŁTYCKA</t>
  </si>
  <si>
    <t>5419034</t>
  </si>
  <si>
    <t>22293</t>
  </si>
  <si>
    <t>0749270</t>
  </si>
  <si>
    <t>STANIEWICE</t>
  </si>
  <si>
    <t>12/12</t>
  </si>
  <si>
    <t>3891091</t>
  </si>
  <si>
    <t>4386</t>
  </si>
  <si>
    <t>13967</t>
  </si>
  <si>
    <t>UL. ZOFII NAŁKOWSKIEJ</t>
  </si>
  <si>
    <t>GRODZISK MAZOWIECKI</t>
  </si>
  <si>
    <t>0920380</t>
  </si>
  <si>
    <t>37888</t>
  </si>
  <si>
    <t>UL. J. KILIŃSKIEGO</t>
  </si>
  <si>
    <t>8B</t>
  </si>
  <si>
    <t>5926443</t>
  </si>
  <si>
    <t>3844,4105</t>
  </si>
  <si>
    <t>CZERWONAK</t>
  </si>
  <si>
    <t>0581942</t>
  </si>
  <si>
    <t>BOLECHOWO-OSIEDLE</t>
  </si>
  <si>
    <t>03839</t>
  </si>
  <si>
    <t>0164670</t>
  </si>
  <si>
    <t>0130671</t>
  </si>
  <si>
    <t>0936931</t>
  </si>
  <si>
    <t>0914711</t>
  </si>
  <si>
    <t>0544846</t>
  </si>
  <si>
    <t>0963514</t>
  </si>
  <si>
    <t>067783</t>
  </si>
  <si>
    <t>0559990</t>
  </si>
  <si>
    <t>0498810</t>
  </si>
  <si>
    <t>0609764</t>
  </si>
  <si>
    <t>0600177</t>
  </si>
  <si>
    <t>0611577</t>
  </si>
  <si>
    <t>0671645</t>
  </si>
  <si>
    <t>132428, 132431</t>
  </si>
  <si>
    <t>2102932</t>
  </si>
  <si>
    <t>22207</t>
  </si>
  <si>
    <t>KĘDZIERZYŃSKO-KOZIELSKI</t>
  </si>
  <si>
    <t>KĘDZIERZYN-KOŹLE</t>
  </si>
  <si>
    <t>0965424</t>
  </si>
  <si>
    <t>16331</t>
  </si>
  <si>
    <t>UL. GRZEGORZA PIRAMOWICZA</t>
  </si>
  <si>
    <t>2226671</t>
  </si>
  <si>
    <t>29731</t>
  </si>
  <si>
    <t>09714</t>
  </si>
  <si>
    <t>UL. KOZIELSKA</t>
  </si>
  <si>
    <t>2080341</t>
  </si>
  <si>
    <t>22230</t>
  </si>
  <si>
    <t>20012</t>
  </si>
  <si>
    <t>UL. PIOTRA SKARGI</t>
  </si>
  <si>
    <t>6987576</t>
  </si>
  <si>
    <t>40185</t>
  </si>
  <si>
    <t>KLUCZBORSKI</t>
  </si>
  <si>
    <t>BYCZYNA</t>
  </si>
  <si>
    <t>0492517</t>
  </si>
  <si>
    <t>ROSZKOWICE</t>
  </si>
  <si>
    <t>6285934</t>
  </si>
  <si>
    <t>85037</t>
  </si>
  <si>
    <t>KRAPKOWICKI</t>
  </si>
  <si>
    <t>KRAPKOWICE</t>
  </si>
  <si>
    <t>0497383</t>
  </si>
  <si>
    <t>ŻUŻELA</t>
  </si>
  <si>
    <t>4502477</t>
  </si>
  <si>
    <t>21989</t>
  </si>
  <si>
    <t>STRZELECZKI</t>
  </si>
  <si>
    <t>0503652</t>
  </si>
  <si>
    <t>ZIELINA</t>
  </si>
  <si>
    <t>17571</t>
  </si>
  <si>
    <t>UL. PRUDNICKA</t>
  </si>
  <si>
    <t>2187975</t>
  </si>
  <si>
    <t>48734</t>
  </si>
  <si>
    <t>OLESKI</t>
  </si>
  <si>
    <t>PRASZKA</t>
  </si>
  <si>
    <t>0932353</t>
  </si>
  <si>
    <t>21474</t>
  </si>
  <si>
    <t>UL. STYCZNIOWA</t>
  </si>
  <si>
    <t>4184869</t>
  </si>
  <si>
    <t>73230</t>
  </si>
  <si>
    <t>ZĘBOWICE</t>
  </si>
  <si>
    <t>0505651</t>
  </si>
  <si>
    <t>KADŁUB WOLNY</t>
  </si>
  <si>
    <t>8133649</t>
  </si>
  <si>
    <t>73229</t>
  </si>
  <si>
    <t>0505786</t>
  </si>
  <si>
    <t>RADAWIE</t>
  </si>
  <si>
    <t>5775988</t>
  </si>
  <si>
    <t>73903,73915</t>
  </si>
  <si>
    <t>CHRZĄSTOWICE</t>
  </si>
  <si>
    <t>0492687</t>
  </si>
  <si>
    <t>SUCHY BÓR</t>
  </si>
  <si>
    <t>15841</t>
  </si>
  <si>
    <t>UL. PAWLETY</t>
  </si>
  <si>
    <t>1A</t>
  </si>
  <si>
    <t>7879261</t>
  </si>
  <si>
    <t>106353</t>
  </si>
  <si>
    <t>DĄBROWA</t>
  </si>
  <si>
    <t>0492960</t>
  </si>
  <si>
    <t>CHRÓŚCINA</t>
  </si>
  <si>
    <t>14186</t>
  </si>
  <si>
    <t>UL. NIEMODLIŃSKA</t>
  </si>
  <si>
    <t>8132222</t>
  </si>
  <si>
    <t>10450,10451</t>
  </si>
  <si>
    <t>2553389</t>
  </si>
  <si>
    <t>27146</t>
  </si>
  <si>
    <t>OZIMEK</t>
  </si>
  <si>
    <t>0501110</t>
  </si>
  <si>
    <t>DYLAKI</t>
  </si>
  <si>
    <t>6859903</t>
  </si>
  <si>
    <t>6631,6632</t>
  </si>
  <si>
    <t>PRÓSZKÓW</t>
  </si>
  <si>
    <t>0502523</t>
  </si>
  <si>
    <t>2039969</t>
  </si>
  <si>
    <t>73523</t>
  </si>
  <si>
    <t>TARNÓW OPOLSKI</t>
  </si>
  <si>
    <t>0503942</t>
  </si>
  <si>
    <t>KĄTY OPOLSKIE</t>
  </si>
  <si>
    <t>4884269</t>
  </si>
  <si>
    <t>89764</t>
  </si>
  <si>
    <t>TURAWA</t>
  </si>
  <si>
    <t>0504143</t>
  </si>
  <si>
    <t>KADŁUB TURAWSKI</t>
  </si>
  <si>
    <t>05635</t>
  </si>
  <si>
    <t>5266685</t>
  </si>
  <si>
    <t>84617</t>
  </si>
  <si>
    <t>0504189</t>
  </si>
  <si>
    <t>LIGOTA TURAWSKA</t>
  </si>
  <si>
    <t>7114197</t>
  </si>
  <si>
    <t>84618</t>
  </si>
  <si>
    <t>0504210</t>
  </si>
  <si>
    <t>OSOWIEC</t>
  </si>
  <si>
    <t>11139</t>
  </si>
  <si>
    <t>UL. LIPOWA</t>
  </si>
  <si>
    <t>2180774</t>
  </si>
  <si>
    <t>84367</t>
  </si>
  <si>
    <t>0504255</t>
  </si>
  <si>
    <t>15095</t>
  </si>
  <si>
    <t>UL. OPOLSKA</t>
  </si>
  <si>
    <t>7624227</t>
  </si>
  <si>
    <t>59661</t>
  </si>
  <si>
    <t>STRZELECKI</t>
  </si>
  <si>
    <t>KOLONOWSKIE</t>
  </si>
  <si>
    <t>0965631</t>
  </si>
  <si>
    <t>2209653</t>
  </si>
  <si>
    <t>104886</t>
  </si>
  <si>
    <t>LEŚNICA</t>
  </si>
  <si>
    <t>0498046</t>
  </si>
  <si>
    <t>RASZOWA</t>
  </si>
  <si>
    <t>39051</t>
  </si>
  <si>
    <t>UL. GÓRY ŚWIĘTEJ ANNY</t>
  </si>
  <si>
    <r>
      <rPr>
        <b/>
        <sz val="14"/>
        <color theme="1"/>
        <rFont val="Calibri"/>
        <family val="2"/>
        <charset val="238"/>
        <scheme val="minor"/>
      </rPr>
      <t xml:space="preserve">Załącznik nr 4 - FORMULARZ CENOWY </t>
    </r>
    <r>
      <rPr>
        <b/>
        <sz val="12"/>
        <color theme="1"/>
        <rFont val="Calibri"/>
        <family val="2"/>
        <charset val="238"/>
        <scheme val="minor"/>
      </rPr>
      <t xml:space="preserve">- </t>
    </r>
    <r>
      <rPr>
        <b/>
        <sz val="10"/>
        <color theme="1"/>
        <rFont val="Calibri"/>
        <family val="2"/>
        <charset val="238"/>
        <scheme val="minor"/>
      </rPr>
      <t>do postępowania ZZOSE.2131.2.2020.272.2020.MAW[OSE2020]</t>
    </r>
  </si>
  <si>
    <r>
      <t>Załącznik nr 5 - Listy punktów styku sieci OSE z siecią Wykonawcy</t>
    </r>
    <r>
      <rPr>
        <b/>
        <sz val="10"/>
        <color theme="1"/>
        <rFont val="Calibri"/>
        <family val="2"/>
        <charset val="238"/>
        <scheme val="minor"/>
      </rPr>
      <t xml:space="preserve"> - do postępowania ZZOSE.2131.2.2020.272.2020.MAW[OSE2020]</t>
    </r>
  </si>
  <si>
    <r>
      <t>Załącznik nr 6 - Szczegółowe dane adresowe</t>
    </r>
    <r>
      <rPr>
        <b/>
        <sz val="10"/>
        <color theme="1"/>
        <rFont val="Calibri"/>
        <family val="2"/>
        <charset val="238"/>
        <scheme val="minor"/>
      </rPr>
      <t xml:space="preserve"> - do postępowania ZZOSE.2131.2.2020.272.2020.MAW[OSE2020]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</si>
</sst>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27" fillId="0" borderId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165" fontId="0" fillId="4" borderId="3" xfId="0" applyNumberFormat="1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5" borderId="2" xfId="0" applyFont="1" applyFill="1" applyBorder="1" applyAlignment="1" applyProtection="1">
      <alignment horizontal="center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Protection="1"/>
    <xf numFmtId="0" fontId="1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5" borderId="2" xfId="0" applyFont="1" applyFill="1" applyBorder="1" applyAlignment="1" applyProtection="1">
      <alignment horizontal="center"/>
      <protection hidden="1"/>
    </xf>
    <xf numFmtId="0" fontId="8" fillId="0" borderId="0" xfId="0" applyFont="1" applyProtection="1"/>
    <xf numFmtId="0" fontId="0" fillId="0" borderId="2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164" fontId="0" fillId="0" borderId="2" xfId="0" applyNumberFormat="1" applyBorder="1"/>
    <xf numFmtId="3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3" fillId="4" borderId="2" xfId="0" applyFont="1" applyFill="1" applyBorder="1" applyAlignment="1" applyProtection="1">
      <alignment wrapText="1"/>
      <protection locked="0"/>
    </xf>
    <xf numFmtId="164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0" fillId="0" borderId="8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30" xfId="0" applyBorder="1" applyAlignment="1" applyProtection="1">
      <alignment horizontal="left" wrapText="1"/>
    </xf>
    <xf numFmtId="0" fontId="0" fillId="0" borderId="0" xfId="0" applyAlignment="1">
      <alignment vertical="center"/>
    </xf>
    <xf numFmtId="0" fontId="2" fillId="0" borderId="30" xfId="0" applyFont="1" applyBorder="1" applyAlignment="1" applyProtection="1">
      <alignment horizontal="justify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wrapText="1"/>
    </xf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7" fillId="0" borderId="0" xfId="0" applyFont="1" applyProtection="1"/>
    <xf numFmtId="0" fontId="9" fillId="0" borderId="0" xfId="0" applyFont="1" applyAlignment="1" applyProtection="1">
      <alignment horizontal="right"/>
    </xf>
    <xf numFmtId="0" fontId="3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center" vertical="center" wrapText="1"/>
    </xf>
    <xf numFmtId="4" fontId="0" fillId="5" borderId="8" xfId="0" applyNumberFormat="1" applyFill="1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/>
    <xf numFmtId="0" fontId="12" fillId="0" borderId="17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center"/>
    </xf>
    <xf numFmtId="9" fontId="0" fillId="0" borderId="9" xfId="0" applyNumberFormat="1" applyBorder="1" applyAlignment="1" applyProtection="1">
      <alignment horizontal="left" vertical="center" wrapText="1"/>
    </xf>
    <xf numFmtId="0" fontId="6" fillId="8" borderId="20" xfId="0" applyFont="1" applyFill="1" applyBorder="1" applyAlignment="1" applyProtection="1">
      <alignment horizontal="center" vertical="center" textRotation="90" wrapText="1"/>
    </xf>
    <xf numFmtId="0" fontId="6" fillId="8" borderId="21" xfId="0" applyFont="1" applyFill="1" applyBorder="1" applyAlignment="1" applyProtection="1">
      <alignment horizontal="center" vertical="center" textRotation="90" wrapText="1"/>
    </xf>
    <xf numFmtId="0" fontId="6" fillId="8" borderId="22" xfId="0" applyFont="1" applyFill="1" applyBorder="1" applyAlignment="1" applyProtection="1">
      <alignment horizontal="center" vertical="center" textRotation="90" wrapText="1"/>
    </xf>
    <xf numFmtId="0" fontId="6" fillId="6" borderId="20" xfId="0" applyFont="1" applyFill="1" applyBorder="1" applyAlignment="1" applyProtection="1">
      <alignment horizontal="center" vertical="center" textRotation="90" wrapText="1"/>
    </xf>
    <xf numFmtId="0" fontId="13" fillId="6" borderId="23" xfId="0" applyFont="1" applyFill="1" applyBorder="1" applyAlignment="1" applyProtection="1">
      <alignment horizontal="center" vertical="center" textRotation="90" wrapText="1"/>
    </xf>
    <xf numFmtId="0" fontId="13" fillId="6" borderId="21" xfId="0" applyFont="1" applyFill="1" applyBorder="1" applyAlignment="1" applyProtection="1">
      <alignment horizontal="center" vertical="center" textRotation="90" wrapText="1"/>
    </xf>
    <xf numFmtId="0" fontId="6" fillId="6" borderId="9" xfId="0" applyFont="1" applyFill="1" applyBorder="1" applyAlignment="1" applyProtection="1">
      <alignment horizontal="center" vertical="center" textRotation="90" wrapText="1"/>
    </xf>
    <xf numFmtId="0" fontId="6" fillId="7" borderId="20" xfId="0" applyFont="1" applyFill="1" applyBorder="1" applyAlignment="1" applyProtection="1">
      <alignment horizontal="center" vertical="center" textRotation="90" wrapText="1"/>
    </xf>
    <xf numFmtId="0" fontId="13" fillId="7" borderId="23" xfId="0" applyFont="1" applyFill="1" applyBorder="1" applyAlignment="1" applyProtection="1">
      <alignment horizontal="center" vertical="center" textRotation="90" wrapText="1"/>
    </xf>
    <xf numFmtId="0" fontId="13" fillId="7" borderId="21" xfId="0" applyFont="1" applyFill="1" applyBorder="1" applyAlignment="1" applyProtection="1">
      <alignment horizontal="center" vertical="center" textRotation="90" wrapText="1"/>
    </xf>
    <xf numFmtId="0" fontId="6" fillId="7" borderId="22" xfId="0" applyFont="1" applyFill="1" applyBorder="1" applyAlignment="1" applyProtection="1">
      <alignment horizontal="center" vertical="center" textRotation="90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4" fillId="8" borderId="20" xfId="0" applyFont="1" applyFill="1" applyBorder="1" applyAlignment="1" applyProtection="1">
      <alignment horizontal="center" vertical="center" wrapText="1"/>
    </xf>
    <xf numFmtId="0" fontId="14" fillId="8" borderId="21" xfId="0" applyFont="1" applyFill="1" applyBorder="1" applyAlignment="1" applyProtection="1">
      <alignment horizontal="center" vertical="center" wrapText="1"/>
    </xf>
    <xf numFmtId="0" fontId="14" fillId="8" borderId="22" xfId="0" applyFont="1" applyFill="1" applyBorder="1" applyAlignment="1" applyProtection="1">
      <alignment horizontal="center" vertical="center" wrapText="1"/>
    </xf>
    <xf numFmtId="0" fontId="15" fillId="6" borderId="25" xfId="0" applyFont="1" applyFill="1" applyBorder="1" applyAlignment="1" applyProtection="1">
      <alignment horizontal="center" vertical="top"/>
    </xf>
    <xf numFmtId="0" fontId="14" fillId="6" borderId="27" xfId="0" applyFont="1" applyFill="1" applyBorder="1" applyAlignment="1" applyProtection="1">
      <alignment horizontal="center" vertical="center" wrapText="1"/>
    </xf>
    <xf numFmtId="0" fontId="14" fillId="6" borderId="26" xfId="0" applyFont="1" applyFill="1" applyBorder="1" applyAlignment="1" applyProtection="1">
      <alignment horizontal="center" vertical="center" wrapText="1"/>
    </xf>
    <xf numFmtId="0" fontId="14" fillId="6" borderId="28" xfId="0" applyFont="1" applyFill="1" applyBorder="1" applyAlignment="1" applyProtection="1">
      <alignment horizontal="center" vertical="center" wrapText="1"/>
    </xf>
    <xf numFmtId="0" fontId="15" fillId="6" borderId="16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4" fillId="7" borderId="23" xfId="0" applyFont="1" applyFill="1" applyBorder="1" applyAlignment="1" applyProtection="1">
      <alignment horizontal="center" vertical="center" wrapText="1"/>
    </xf>
    <xf numFmtId="0" fontId="14" fillId="7" borderId="21" xfId="0" applyFont="1" applyFill="1" applyBorder="1" applyAlignment="1" applyProtection="1">
      <alignment horizontal="center" vertical="center" wrapText="1"/>
    </xf>
    <xf numFmtId="0" fontId="14" fillId="7" borderId="24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4" fillId="8" borderId="23" xfId="0" applyFont="1" applyFill="1" applyBorder="1" applyAlignment="1" applyProtection="1">
      <alignment horizontal="center" vertical="center" wrapText="1"/>
    </xf>
    <xf numFmtId="0" fontId="14" fillId="6" borderId="20" xfId="0" applyFont="1" applyFill="1" applyBorder="1" applyAlignment="1" applyProtection="1">
      <alignment horizontal="center" vertical="center"/>
    </xf>
    <xf numFmtId="0" fontId="14" fillId="6" borderId="21" xfId="0" applyFont="1" applyFill="1" applyBorder="1" applyAlignment="1" applyProtection="1">
      <alignment horizontal="center" vertical="center" wrapText="1"/>
    </xf>
    <xf numFmtId="0" fontId="14" fillId="6" borderId="22" xfId="0" applyFont="1" applyFill="1" applyBorder="1" applyAlignment="1" applyProtection="1">
      <alignment horizontal="center" vertical="center"/>
    </xf>
    <xf numFmtId="0" fontId="14" fillId="7" borderId="24" xfId="0" applyFont="1" applyFill="1" applyBorder="1" applyAlignment="1" applyProtection="1">
      <alignment horizontal="center" vertical="center"/>
    </xf>
    <xf numFmtId="0" fontId="14" fillId="7" borderId="9" xfId="0" applyFont="1" applyFill="1" applyBorder="1" applyAlignment="1" applyProtection="1">
      <alignment horizontal="center" vertical="center"/>
    </xf>
    <xf numFmtId="4" fontId="0" fillId="5" borderId="29" xfId="0" applyNumberFormat="1" applyFill="1" applyBorder="1" applyProtection="1"/>
    <xf numFmtId="4" fontId="0" fillId="5" borderId="3" xfId="0" applyNumberFormat="1" applyFill="1" applyBorder="1" applyProtection="1"/>
    <xf numFmtId="4" fontId="0" fillId="5" borderId="7" xfId="0" applyNumberFormat="1" applyFill="1" applyBorder="1" applyProtection="1"/>
    <xf numFmtId="4" fontId="0" fillId="5" borderId="2" xfId="0" applyNumberFormat="1" applyFill="1" applyBorder="1" applyProtection="1"/>
    <xf numFmtId="165" fontId="0" fillId="4" borderId="8" xfId="0" applyNumberForma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vertical="center"/>
    </xf>
    <xf numFmtId="0" fontId="0" fillId="0" borderId="0" xfId="0" applyBorder="1" applyProtection="1"/>
    <xf numFmtId="0" fontId="16" fillId="0" borderId="0" xfId="0" applyFont="1" applyProtection="1"/>
    <xf numFmtId="0" fontId="3" fillId="5" borderId="2" xfId="0" applyFont="1" applyFill="1" applyBorder="1" applyAlignment="1" applyProtection="1">
      <alignment vertical="center" wrapText="1"/>
    </xf>
    <xf numFmtId="0" fontId="7" fillId="9" borderId="0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center" vertical="center" textRotation="90" wrapText="1"/>
    </xf>
    <xf numFmtId="0" fontId="2" fillId="2" borderId="22" xfId="0" applyFont="1" applyFill="1" applyBorder="1" applyAlignment="1" applyProtection="1">
      <alignment horizontal="center" vertical="center" textRotation="90" wrapText="1"/>
    </xf>
    <xf numFmtId="0" fontId="14" fillId="10" borderId="2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9" borderId="0" xfId="0" applyFont="1" applyFill="1" applyBorder="1" applyAlignment="1" applyProtection="1">
      <alignment horizontal="left" vertical="center"/>
    </xf>
    <xf numFmtId="0" fontId="7" fillId="9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26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49" fontId="0" fillId="3" borderId="2" xfId="0" applyNumberFormat="1" applyFill="1" applyBorder="1"/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0" fillId="0" borderId="13" xfId="0" applyFont="1" applyBorder="1" applyAlignment="1" applyProtection="1">
      <alignment horizontal="justify" vertical="top" wrapText="1"/>
    </xf>
    <xf numFmtId="0" fontId="0" fillId="0" borderId="13" xfId="0" applyFont="1" applyBorder="1" applyAlignment="1" applyProtection="1">
      <alignment horizontal="justify" vertical="top"/>
    </xf>
    <xf numFmtId="0" fontId="7" fillId="9" borderId="0" xfId="0" applyFont="1" applyFill="1" applyAlignment="1" applyProtection="1">
      <alignment horizontal="center"/>
    </xf>
    <xf numFmtId="0" fontId="7" fillId="4" borderId="17" xfId="0" applyFont="1" applyFill="1" applyBorder="1" applyAlignment="1" applyProtection="1">
      <alignment vertical="center" wrapText="1"/>
      <protection locked="0"/>
    </xf>
    <xf numFmtId="0" fontId="7" fillId="4" borderId="19" xfId="0" applyFont="1" applyFill="1" applyBorder="1" applyAlignment="1" applyProtection="1">
      <alignment vertical="center" wrapText="1"/>
      <protection locked="0"/>
    </xf>
    <xf numFmtId="0" fontId="7" fillId="4" borderId="9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7" fillId="9" borderId="0" xfId="0" applyFont="1" applyFill="1" applyAlignment="1" applyProtection="1">
      <alignment horizontal="center" wrapText="1"/>
    </xf>
  </cellXfs>
  <cellStyles count="3">
    <cellStyle name="Normalny" xfId="0" builtinId="0"/>
    <cellStyle name="Normalny 2" xfId="1" xr:uid="{6B8B8AFC-CC3E-49E5-9365-96C2A768A04C}"/>
    <cellStyle name="Normalny 4" xfId="2" xr:uid="{2B6F1AAC-3A89-4B5F-89DD-E243C957B57E}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EDD6-B5F9-4825-B528-943AD035D89E}">
  <sheetPr>
    <pageSetUpPr fitToPage="1"/>
  </sheetPr>
  <dimension ref="A1:W174"/>
  <sheetViews>
    <sheetView tabSelected="1" zoomScaleNormal="100" workbookViewId="0">
      <selection activeCell="W12" sqref="W12"/>
    </sheetView>
  </sheetViews>
  <sheetFormatPr defaultColWidth="8.81640625" defaultRowHeight="14.5" x14ac:dyDescent="0.35"/>
  <cols>
    <col min="1" max="1" width="5.1796875" style="48" customWidth="1"/>
    <col min="2" max="2" width="9.81640625" style="48" customWidth="1"/>
    <col min="3" max="3" width="14.1796875" style="17" customWidth="1"/>
    <col min="4" max="4" width="13.1796875" style="17" customWidth="1"/>
    <col min="5" max="5" width="20.1796875" style="17" customWidth="1"/>
    <col min="6" max="6" width="7.1796875" style="45" customWidth="1"/>
    <col min="7" max="7" width="11.81640625" style="11" customWidth="1"/>
    <col min="8" max="9" width="9.453125" style="11" customWidth="1"/>
    <col min="10" max="10" width="7.81640625" style="11" customWidth="1"/>
    <col min="11" max="14" width="9.453125" style="11" customWidth="1"/>
    <col min="15" max="15" width="9.81640625" style="11" customWidth="1"/>
    <col min="16" max="16" width="7" style="11" customWidth="1"/>
    <col min="17" max="20" width="9.453125" style="11" customWidth="1"/>
    <col min="21" max="21" width="9.81640625" style="11" customWidth="1"/>
    <col min="22" max="22" width="12.453125" style="42" bestFit="1" customWidth="1"/>
    <col min="23" max="23" width="12.453125" style="11" bestFit="1" customWidth="1"/>
    <col min="24" max="24" width="8.54296875" style="11" bestFit="1" customWidth="1"/>
    <col min="25" max="16384" width="8.81640625" style="11"/>
  </cols>
  <sheetData>
    <row r="1" spans="1:23" ht="18.5" x14ac:dyDescent="0.45">
      <c r="A1" s="134" t="s">
        <v>974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3" ht="16" thickBot="1" x14ac:dyDescent="0.4">
      <c r="A2" s="43"/>
      <c r="B2" s="43"/>
      <c r="C2" s="41"/>
      <c r="D2" s="41"/>
      <c r="E2" s="41"/>
      <c r="F2" s="44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3" ht="39" customHeight="1" thickBot="1" x14ac:dyDescent="0.6">
      <c r="A3" s="43"/>
      <c r="B3" s="43"/>
      <c r="C3" s="41"/>
      <c r="D3" s="41"/>
      <c r="E3" s="30" t="str">
        <f ca="1">IF(OR(T5&amp;F7&amp;F8&amp;J10&amp;'Listy punktów styku'!$B$8&lt;&gt;"",SUM($G$15:$G$3656)=0),"UWAGA! W arkuszach są błędy lub są one niewypełnione.","")</f>
        <v>UWAGA! W arkuszach są błędy lub są one niewypełnione.</v>
      </c>
      <c r="M3" s="46" t="s">
        <v>51</v>
      </c>
      <c r="N3" s="135"/>
      <c r="O3" s="136"/>
      <c r="P3" s="136"/>
      <c r="Q3" s="136"/>
      <c r="R3" s="136"/>
      <c r="S3" s="136"/>
      <c r="T3" s="137"/>
      <c r="U3" s="47" t="s">
        <v>52</v>
      </c>
    </row>
    <row r="4" spans="1:23" ht="39" customHeight="1" thickBot="1" x14ac:dyDescent="0.4">
      <c r="A4" s="43"/>
      <c r="B4" s="43"/>
      <c r="C4" s="41"/>
      <c r="D4" s="41"/>
      <c r="E4" s="41"/>
      <c r="M4" s="43"/>
      <c r="N4" s="135"/>
      <c r="O4" s="136"/>
      <c r="P4" s="136"/>
      <c r="Q4" s="136"/>
      <c r="R4" s="136"/>
      <c r="S4" s="136"/>
      <c r="T4" s="137"/>
      <c r="U4" s="47" t="s">
        <v>53</v>
      </c>
    </row>
    <row r="5" spans="1:23" ht="21.5" thickBot="1" x14ac:dyDescent="0.55000000000000004">
      <c r="C5" s="49"/>
      <c r="N5" s="50" t="str">
        <f ca="1">IF(E3="","Arkusz wypełniony poprawnie","")</f>
        <v/>
      </c>
      <c r="T5" s="51" t="str">
        <f>IF(OR(N3="",N4=""),"Brak danych Wykonawcy","")</f>
        <v>Brak danych Wykonawcy</v>
      </c>
    </row>
    <row r="6" spans="1:23" ht="21.5" thickBot="1" x14ac:dyDescent="0.4">
      <c r="A6" s="141" t="s">
        <v>14</v>
      </c>
      <c r="B6" s="145"/>
      <c r="C6" s="52" t="s">
        <v>13</v>
      </c>
      <c r="D6" s="53" t="s">
        <v>45</v>
      </c>
      <c r="E6" s="53" t="s">
        <v>82</v>
      </c>
      <c r="N6" s="149" t="s">
        <v>97</v>
      </c>
      <c r="O6" s="150"/>
      <c r="P6" s="150"/>
      <c r="Q6" s="150"/>
      <c r="R6" s="150"/>
      <c r="S6" s="150"/>
      <c r="T6" s="151"/>
      <c r="U6" s="54"/>
    </row>
    <row r="7" spans="1:23" ht="43" customHeight="1" thickBot="1" x14ac:dyDescent="0.4">
      <c r="A7" s="141" t="s">
        <v>8</v>
      </c>
      <c r="B7" s="142"/>
      <c r="C7" s="55" t="str">
        <f>"nie może przekroczyć wartości "&amp;TEXT(Limity!D3,"0 000,00")&amp;" zł netto"</f>
        <v>nie może przekroczyć wartości 2 876,64 zł netto</v>
      </c>
      <c r="D7" s="104"/>
      <c r="E7" s="56">
        <f t="shared" ref="E7:E8" si="0">ROUND(D7*(1+$C$10),2)</f>
        <v>0</v>
      </c>
      <c r="F7" s="31" t="str">
        <f>IF(OR(D7="",NOT(ISNUMBER(D7)),ROUND(D7,2)&lt;=0),"Brak lub zła wartość.",
IF(D7&gt;Limity!D3,"Wartość przekracza limit.",""))</f>
        <v>Brak lub zła wartość.</v>
      </c>
      <c r="N7" s="152" t="s">
        <v>15</v>
      </c>
      <c r="O7" s="152"/>
      <c r="P7" s="154"/>
      <c r="Q7" s="154"/>
      <c r="R7" s="154"/>
      <c r="S7" s="154"/>
      <c r="T7" s="155"/>
      <c r="U7" s="54"/>
    </row>
    <row r="8" spans="1:23" ht="42" customHeight="1" thickBot="1" x14ac:dyDescent="0.4">
      <c r="A8" s="143" t="s">
        <v>9</v>
      </c>
      <c r="B8" s="144"/>
      <c r="C8" s="55" t="str">
        <f>"nie może przekroczyć wartości "&amp;TEXT(Limity!D4,"0 000,00")&amp;" zł netto"</f>
        <v>nie może przekroczyć wartości 12 590,99 zł netto</v>
      </c>
      <c r="D8" s="104"/>
      <c r="E8" s="56">
        <f t="shared" si="0"/>
        <v>0</v>
      </c>
      <c r="F8" s="31" t="str">
        <f>IF(OR(D8="",NOT(ISNUMBER(D8)),ROUND(D8,2)&lt;=0),"Brak lub zła wartość.",
IF(D8&gt;Limity!D4,"Wartość przekracza limit.",""))</f>
        <v>Brak lub zła wartość.</v>
      </c>
      <c r="N8" s="153"/>
      <c r="O8" s="153"/>
      <c r="P8" s="156"/>
      <c r="Q8" s="156"/>
      <c r="R8" s="156"/>
      <c r="S8" s="156"/>
      <c r="T8" s="157"/>
      <c r="U8" s="57"/>
    </row>
    <row r="9" spans="1:23" ht="15" thickBot="1" x14ac:dyDescent="0.4">
      <c r="M9" s="113" t="s">
        <v>94</v>
      </c>
      <c r="W9" s="58"/>
    </row>
    <row r="10" spans="1:23" ht="19" thickBot="1" x14ac:dyDescent="0.5">
      <c r="A10" s="59" t="s">
        <v>46</v>
      </c>
      <c r="B10" s="60"/>
      <c r="C10" s="61">
        <v>0.23</v>
      </c>
      <c r="J10" s="9" t="str">
        <f ca="1">IF(COUNTIF($V$15:$V$3656,"")&lt;&gt;ROW($V$3656)-ROW($V$14),"Tabela poniżej zawiera jeden lub więcej błędów. Pierwszy błąd dla części "&amp;INDIRECT("a"&amp;TEXT(MATCH(VLOOKUP(" *",$V$15:$V$3656,1,FALSE),$V$15:$V$3656,0),"0")+ROW(V14))&amp;".","")</f>
        <v/>
      </c>
    </row>
    <row r="11" spans="1:23" ht="29.15" customHeight="1" thickBot="1" x14ac:dyDescent="0.4">
      <c r="J11" s="146" t="s">
        <v>0</v>
      </c>
      <c r="K11" s="147"/>
      <c r="L11" s="147"/>
      <c r="M11" s="147"/>
      <c r="N11" s="147"/>
      <c r="O11" s="148"/>
      <c r="P11" s="138" t="s">
        <v>1</v>
      </c>
      <c r="Q11" s="139"/>
      <c r="R11" s="139"/>
      <c r="S11" s="139"/>
      <c r="T11" s="139"/>
      <c r="U11" s="140"/>
    </row>
    <row r="12" spans="1:23" ht="322" customHeight="1" thickBot="1" x14ac:dyDescent="0.4">
      <c r="A12" s="132" t="s">
        <v>98</v>
      </c>
      <c r="B12" s="133"/>
      <c r="C12" s="133"/>
      <c r="D12" s="133"/>
      <c r="E12" s="133"/>
      <c r="G12" s="62" t="s">
        <v>44</v>
      </c>
      <c r="H12" s="63" t="s">
        <v>58</v>
      </c>
      <c r="I12" s="64" t="s">
        <v>57</v>
      </c>
      <c r="J12" s="65" t="s">
        <v>47</v>
      </c>
      <c r="K12" s="66" t="s">
        <v>5</v>
      </c>
      <c r="L12" s="66" t="s">
        <v>59</v>
      </c>
      <c r="M12" s="67" t="s">
        <v>50</v>
      </c>
      <c r="N12" s="67" t="s">
        <v>60</v>
      </c>
      <c r="O12" s="68" t="s">
        <v>48</v>
      </c>
      <c r="P12" s="69" t="s">
        <v>6</v>
      </c>
      <c r="Q12" s="70" t="s">
        <v>49</v>
      </c>
      <c r="R12" s="70" t="s">
        <v>61</v>
      </c>
      <c r="S12" s="71" t="s">
        <v>50</v>
      </c>
      <c r="T12" s="71" t="s">
        <v>60</v>
      </c>
      <c r="U12" s="72" t="s">
        <v>88</v>
      </c>
    </row>
    <row r="13" spans="1:23" ht="105.5" thickBot="1" x14ac:dyDescent="0.4">
      <c r="A13" s="73" t="s">
        <v>7</v>
      </c>
      <c r="B13" s="74" t="s">
        <v>2</v>
      </c>
      <c r="C13" s="111" t="s">
        <v>3</v>
      </c>
      <c r="D13" s="75" t="s">
        <v>83</v>
      </c>
      <c r="E13" s="76" t="s">
        <v>84</v>
      </c>
      <c r="F13" s="110" t="s">
        <v>4</v>
      </c>
      <c r="G13" s="77" t="str">
        <f>"od "&amp;TEXT(Limity!C5,"rrrr-mm-dd")&amp;" do "&amp;TEXT(Limity!D5,"rrrr-mm-dd")</f>
        <v>od 2020-09-17 do 2020-09-30</v>
      </c>
      <c r="H13" s="78" t="str">
        <f>"nie może przekroczyć wartości "&amp;TEXT(Limity!D11,"0,00")&amp;" zł netto"</f>
        <v>nie może przekroczyć wartości 406,50 zł netto</v>
      </c>
      <c r="I13" s="79"/>
      <c r="J13" s="80"/>
      <c r="K13" s="81" t="str">
        <f>"nie może przekroczyć wartości "&amp;TEXT(Limity!D6,"0,00")&amp;" zł netto"</f>
        <v>nie może przekroczyć wartości 227,00 zł netto</v>
      </c>
      <c r="L13" s="81"/>
      <c r="M13" s="82" t="str">
        <f>"nie może przekroczyć wartości "&amp;TEXT(Limity!D9,"0,00")&amp;" zł netto"</f>
        <v>nie może przekroczyć wartości 70,00 zł netto</v>
      </c>
      <c r="N13" s="83"/>
      <c r="O13" s="84"/>
      <c r="P13" s="85"/>
      <c r="Q13" s="86" t="str">
        <f>"nie może przekroczyć wartości "&amp;TEXT(Limity!D7,"0,00")&amp;" zł netto oraz być większa od ceny w Wariancie A o więcej niż "&amp;TEXT(Limity!D8,"0,00")&amp;" zł netto"</f>
        <v>nie może przekroczyć wartości 250,00 zł netto oraz być większa od ceny w Wariancie A o więcej niż 23,00 zł netto</v>
      </c>
      <c r="R13" s="86"/>
      <c r="S13" s="87" t="str">
        <f>"nie może przekroczyć wartości "&amp;TEXT(Limity!D10,"0,00")&amp;" zł netto"</f>
        <v>nie może przekroczyć wartości 80,00 zł netto</v>
      </c>
      <c r="T13" s="88"/>
      <c r="U13" s="89"/>
    </row>
    <row r="14" spans="1:23" ht="15" thickBot="1" x14ac:dyDescent="0.4">
      <c r="A14" s="90">
        <v>1</v>
      </c>
      <c r="B14" s="91">
        <v>2</v>
      </c>
      <c r="C14" s="91">
        <v>3</v>
      </c>
      <c r="D14" s="92">
        <v>4</v>
      </c>
      <c r="E14" s="93">
        <v>5</v>
      </c>
      <c r="F14" s="93">
        <v>6</v>
      </c>
      <c r="G14" s="112">
        <v>7</v>
      </c>
      <c r="H14" s="78">
        <v>8</v>
      </c>
      <c r="I14" s="94">
        <v>9</v>
      </c>
      <c r="J14" s="95">
        <v>10</v>
      </c>
      <c r="K14" s="96">
        <v>11</v>
      </c>
      <c r="L14" s="96">
        <v>12</v>
      </c>
      <c r="M14" s="96">
        <v>13</v>
      </c>
      <c r="N14" s="96">
        <v>14</v>
      </c>
      <c r="O14" s="97">
        <v>15</v>
      </c>
      <c r="P14" s="98">
        <v>16</v>
      </c>
      <c r="Q14" s="86">
        <v>17</v>
      </c>
      <c r="R14" s="86">
        <v>18</v>
      </c>
      <c r="S14" s="87">
        <v>19</v>
      </c>
      <c r="T14" s="88">
        <v>20</v>
      </c>
      <c r="U14" s="99">
        <v>21</v>
      </c>
    </row>
    <row r="15" spans="1:23" x14ac:dyDescent="0.35">
      <c r="A15" s="121">
        <v>1</v>
      </c>
      <c r="B15" s="120">
        <v>13284</v>
      </c>
      <c r="C15" s="120" t="s">
        <v>262</v>
      </c>
      <c r="D15" s="128" t="s">
        <v>266</v>
      </c>
      <c r="E15" s="128" t="s">
        <v>115</v>
      </c>
      <c r="F15" s="116">
        <v>106</v>
      </c>
      <c r="G15" s="28"/>
      <c r="H15" s="4"/>
      <c r="I15" s="100">
        <f t="shared" ref="I15:I16" si="1">ROUND(H15*(1+$C$10),2)</f>
        <v>0</v>
      </c>
      <c r="J15" s="2"/>
      <c r="K15" s="4"/>
      <c r="L15" s="101">
        <f t="shared" ref="L15:L16" si="2">ROUND(K15*(1+$C$10),2)</f>
        <v>0</v>
      </c>
      <c r="M15" s="5"/>
      <c r="N15" s="101">
        <f t="shared" ref="N15:N16" si="3">ROUND(M15*(1+$C$10),2)</f>
        <v>0</v>
      </c>
      <c r="O15" s="101">
        <f t="shared" ref="O15:O16" si="4">60*ROUND(K15*(1+$C$10),2)</f>
        <v>0</v>
      </c>
      <c r="P15" s="2"/>
      <c r="Q15" s="4"/>
      <c r="R15" s="101">
        <f t="shared" ref="R15:R16" si="5">ROUND(Q15*(1+$C$10),2)</f>
        <v>0</v>
      </c>
      <c r="S15" s="4"/>
      <c r="T15" s="101">
        <f t="shared" ref="T15:T16" si="6">ROUND(S15*(1+$C$10),2)</f>
        <v>0</v>
      </c>
      <c r="U15" s="100">
        <f t="shared" ref="U15:U16" si="7">60*ROUND(Q15*(1+$C$10),2)</f>
        <v>0</v>
      </c>
      <c r="V15" s="8" t="str">
        <f>IF(COUNTBLANK(G15:H15)+COUNTBLANK(J15:K15)+COUNTBLANK(M15:M15)+COUNTBLANK(P15:Q15)+COUNTBLANK(S15:S15)=8,"",
IF(G15&lt;Limity!$C$5," Data gotowości zbyt wczesna lub nie uzupełniona.","")&amp;
IF(G15&gt;Limity!$D$5," Data gotowości zbyt późna lub wypełnona nieprawidłowo.","")&amp;
IF(OR(ROUND(K15,2)&lt;=0,ROUND(Q15,2)&lt;=0,ROUND(M15,2)&lt;=0,ROUND(S15,2)&lt;=0,ROUND(H15,2)&lt;=0)," Co najmniej jedna wartość nie jest większa od zera.","")&amp;
IF(K15&gt;Limity!$D$6," Abonament za Usługę TD w Wariancie A ponad limit.","")&amp;
IF(Q15&gt;Limity!$D$7," Abonament za Usługę TD w Wariancie B ponad limit.","")&amp;
IF(Q15-K15&gt;Limity!$D$8," Różnica wartości abonamentów za Usługę TD wariantów A i B ponad limit.","")&amp;
IF(M15&gt;Limity!$D$9," Abonament za zwiększenie przepustowości w Wariancie A ponad limit.","")&amp;
IF(S15&gt;Limity!$D$10," Abonament za zwiększenie przepustowości w Wariancie B ponad limit.","")&amp;
IF(H15&gt;Limity!$D$11," Opłata za zestawienie łącza ponad limit.","")&amp;
IF(J15=""," Nie wskazano PWR. ",IF(ISERROR(VLOOKUP(J15,'Listy punktów styku'!$B$11:$B$41,1,FALSE))," Nie wskazano PWR z listy.",""))&amp;
IF(P15=""," Nie wskazano FPS. ",IF(ISERROR(VLOOKUP(P15,'Listy punktów styku'!$B$44:$B$61,1,FALSE))," Nie wskazano FPS z listy.",""))
)</f>
        <v/>
      </c>
    </row>
    <row r="16" spans="1:23" x14ac:dyDescent="0.35">
      <c r="A16" s="121">
        <v>2</v>
      </c>
      <c r="B16" s="120">
        <v>76971</v>
      </c>
      <c r="C16" s="120" t="s">
        <v>269</v>
      </c>
      <c r="D16" s="128" t="s">
        <v>273</v>
      </c>
      <c r="E16" s="128" t="s">
        <v>102</v>
      </c>
      <c r="F16" s="116">
        <v>53</v>
      </c>
      <c r="G16" s="28"/>
      <c r="H16" s="4"/>
      <c r="I16" s="102">
        <f t="shared" si="1"/>
        <v>0</v>
      </c>
      <c r="J16" s="3"/>
      <c r="K16" s="6"/>
      <c r="L16" s="103">
        <f t="shared" si="2"/>
        <v>0</v>
      </c>
      <c r="M16" s="7"/>
      <c r="N16" s="103">
        <f t="shared" si="3"/>
        <v>0</v>
      </c>
      <c r="O16" s="103">
        <f t="shared" si="4"/>
        <v>0</v>
      </c>
      <c r="P16" s="3"/>
      <c r="Q16" s="6"/>
      <c r="R16" s="103">
        <f t="shared" si="5"/>
        <v>0</v>
      </c>
      <c r="S16" s="6"/>
      <c r="T16" s="103">
        <f t="shared" si="6"/>
        <v>0</v>
      </c>
      <c r="U16" s="102">
        <f t="shared" si="7"/>
        <v>0</v>
      </c>
      <c r="V16" s="8" t="str">
        <f>IF(COUNTBLANK(G16:H16)+COUNTBLANK(J16:K16)+COUNTBLANK(M16:M16)+COUNTBLANK(P16:Q16)+COUNTBLANK(S16:S16)=8,"",
IF(G16&lt;Limity!$C$5," Data gotowości zbyt wczesna lub nie uzupełniona.","")&amp;
IF(G16&gt;Limity!$D$5," Data gotowości zbyt późna lub wypełnona nieprawidłowo.","")&amp;
IF(OR(ROUND(K16,2)&lt;=0,ROUND(Q16,2)&lt;=0,ROUND(M16,2)&lt;=0,ROUND(S16,2)&lt;=0,ROUND(H16,2)&lt;=0)," Co najmniej jedna wartość nie jest większa od zera.","")&amp;
IF(K16&gt;Limity!$D$6," Abonament za Usługę TD w Wariancie A ponad limit.","")&amp;
IF(Q16&gt;Limity!$D$7," Abonament za Usługę TD w Wariancie B ponad limit.","")&amp;
IF(Q16-K16&gt;Limity!$D$8," Różnica wartości abonamentów za Usługę TD wariantów A i B ponad limit.","")&amp;
IF(M16&gt;Limity!$D$9," Abonament za zwiększenie przepustowości w Wariancie A ponad limit.","")&amp;
IF(S16&gt;Limity!$D$10," Abonament za zwiększenie przepustowości w Wariancie B ponad limit.","")&amp;
IF(H16&gt;Limity!$D$11," Opłata za zestawienie łącza ponad limit.","")&amp;
IF(J16=""," Nie wskazano PWR. ",IF(ISERROR(VLOOKUP(J16,'Listy punktów styku'!$B$11:$B$41,1,FALSE))," Nie wskazano PWR z listy.",""))&amp;
IF(P16=""," Nie wskazano FPS. ",IF(ISERROR(VLOOKUP(P16,'Listy punktów styku'!$B$44:$B$61,1,FALSE))," Nie wskazano FPS z listy.",""))
)</f>
        <v/>
      </c>
    </row>
    <row r="17" spans="1:22" x14ac:dyDescent="0.35">
      <c r="A17" s="121">
        <v>3</v>
      </c>
      <c r="B17" s="123">
        <v>14315014</v>
      </c>
      <c r="C17" s="123" t="s">
        <v>274</v>
      </c>
      <c r="D17" s="129" t="s">
        <v>106</v>
      </c>
      <c r="E17" s="129" t="s">
        <v>138</v>
      </c>
      <c r="F17" s="125" t="s">
        <v>275</v>
      </c>
      <c r="G17" s="28"/>
      <c r="H17" s="4"/>
      <c r="I17" s="102">
        <f t="shared" ref="I17:I80" si="8">ROUND(H17*(1+$C$10),2)</f>
        <v>0</v>
      </c>
      <c r="J17" s="3"/>
      <c r="K17" s="6"/>
      <c r="L17" s="103">
        <f t="shared" ref="L17:L80" si="9">ROUND(K17*(1+$C$10),2)</f>
        <v>0</v>
      </c>
      <c r="M17" s="7"/>
      <c r="N17" s="103">
        <f t="shared" ref="N17:N80" si="10">ROUND(M17*(1+$C$10),2)</f>
        <v>0</v>
      </c>
      <c r="O17" s="103">
        <f t="shared" ref="O17:O80" si="11">60*ROUND(K17*(1+$C$10),2)</f>
        <v>0</v>
      </c>
      <c r="P17" s="3"/>
      <c r="Q17" s="6"/>
      <c r="R17" s="103">
        <f t="shared" ref="R17:R80" si="12">ROUND(Q17*(1+$C$10),2)</f>
        <v>0</v>
      </c>
      <c r="S17" s="6"/>
      <c r="T17" s="103">
        <f t="shared" ref="T17:T80" si="13">ROUND(S17*(1+$C$10),2)</f>
        <v>0</v>
      </c>
      <c r="U17" s="102">
        <f t="shared" ref="U17:U80" si="14">60*ROUND(Q17*(1+$C$10),2)</f>
        <v>0</v>
      </c>
      <c r="V17" s="8" t="str">
        <f>IF(COUNTBLANK(G17:H17)+COUNTBLANK(J17:K17)+COUNTBLANK(M17:M17)+COUNTBLANK(P17:Q17)+COUNTBLANK(S17:S17)=8,"",
IF(G17&lt;Limity!$C$5," Data gotowości zbyt wczesna lub nie uzupełniona.","")&amp;
IF(G17&gt;Limity!$D$5," Data gotowości zbyt późna lub wypełnona nieprawidłowo.","")&amp;
IF(OR(ROUND(K17,2)&lt;=0,ROUND(Q17,2)&lt;=0,ROUND(M17,2)&lt;=0,ROUND(S17,2)&lt;=0,ROUND(H17,2)&lt;=0)," Co najmniej jedna wartość nie jest większa od zera.","")&amp;
IF(K17&gt;Limity!$D$6," Abonament za Usługę TD w Wariancie A ponad limit.","")&amp;
IF(Q17&gt;Limity!$D$7," Abonament za Usługę TD w Wariancie B ponad limit.","")&amp;
IF(Q17-K17&gt;Limity!$D$8," Różnica wartości abonamentów za Usługę TD wariantów A i B ponad limit.","")&amp;
IF(M17&gt;Limity!$D$9," Abonament za zwiększenie przepustowości w Wariancie A ponad limit.","")&amp;
IF(S17&gt;Limity!$D$10," Abonament za zwiększenie przepustowości w Wariancie B ponad limit.","")&amp;
IF(H17&gt;Limity!$D$11," Opłata za zestawienie łącza ponad limit.","")&amp;
IF(J17=""," Nie wskazano PWR. ",IF(ISERROR(VLOOKUP(J17,'Listy punktów styku'!$B$11:$B$41,1,FALSE))," Nie wskazano PWR z listy.",""))&amp;
IF(P17=""," Nie wskazano FPS. ",IF(ISERROR(VLOOKUP(P17,'Listy punktów styku'!$B$44:$B$61,1,FALSE))," Nie wskazano FPS z listy.",""))
)</f>
        <v/>
      </c>
    </row>
    <row r="18" spans="1:22" x14ac:dyDescent="0.35">
      <c r="A18" s="121">
        <v>4</v>
      </c>
      <c r="B18" s="120">
        <v>109678</v>
      </c>
      <c r="C18" s="120" t="s">
        <v>277</v>
      </c>
      <c r="D18" s="128" t="s">
        <v>279</v>
      </c>
      <c r="E18" s="128" t="s">
        <v>196</v>
      </c>
      <c r="F18" s="116">
        <v>4</v>
      </c>
      <c r="G18" s="28"/>
      <c r="H18" s="4"/>
      <c r="I18" s="102">
        <f t="shared" si="8"/>
        <v>0</v>
      </c>
      <c r="J18" s="3"/>
      <c r="K18" s="6"/>
      <c r="L18" s="103">
        <f t="shared" si="9"/>
        <v>0</v>
      </c>
      <c r="M18" s="7"/>
      <c r="N18" s="103">
        <f t="shared" si="10"/>
        <v>0</v>
      </c>
      <c r="O18" s="103">
        <f t="shared" si="11"/>
        <v>0</v>
      </c>
      <c r="P18" s="3"/>
      <c r="Q18" s="6"/>
      <c r="R18" s="103">
        <f t="shared" si="12"/>
        <v>0</v>
      </c>
      <c r="S18" s="6"/>
      <c r="T18" s="103">
        <f t="shared" si="13"/>
        <v>0</v>
      </c>
      <c r="U18" s="102">
        <f t="shared" si="14"/>
        <v>0</v>
      </c>
      <c r="V18" s="8" t="str">
        <f>IF(COUNTBLANK(G18:H18)+COUNTBLANK(J18:K18)+COUNTBLANK(M18:M18)+COUNTBLANK(P18:Q18)+COUNTBLANK(S18:S18)=8,"",
IF(G18&lt;Limity!$C$5," Data gotowości zbyt wczesna lub nie uzupełniona.","")&amp;
IF(G18&gt;Limity!$D$5," Data gotowości zbyt późna lub wypełnona nieprawidłowo.","")&amp;
IF(OR(ROUND(K18,2)&lt;=0,ROUND(Q18,2)&lt;=0,ROUND(M18,2)&lt;=0,ROUND(S18,2)&lt;=0,ROUND(H18,2)&lt;=0)," Co najmniej jedna wartość nie jest większa od zera.","")&amp;
IF(K18&gt;Limity!$D$6," Abonament za Usługę TD w Wariancie A ponad limit.","")&amp;
IF(Q18&gt;Limity!$D$7," Abonament za Usługę TD w Wariancie B ponad limit.","")&amp;
IF(Q18-K18&gt;Limity!$D$8," Różnica wartości abonamentów za Usługę TD wariantów A i B ponad limit.","")&amp;
IF(M18&gt;Limity!$D$9," Abonament za zwiększenie przepustowości w Wariancie A ponad limit.","")&amp;
IF(S18&gt;Limity!$D$10," Abonament za zwiększenie przepustowości w Wariancie B ponad limit.","")&amp;
IF(H18&gt;Limity!$D$11," Opłata za zestawienie łącza ponad limit.","")&amp;
IF(J18=""," Nie wskazano PWR. ",IF(ISERROR(VLOOKUP(J18,'Listy punktów styku'!$B$11:$B$41,1,FALSE))," Nie wskazano PWR z listy.",""))&amp;
IF(P18=""," Nie wskazano FPS. ",IF(ISERROR(VLOOKUP(P18,'Listy punktów styku'!$B$44:$B$61,1,FALSE))," Nie wskazano FPS z listy.",""))
)</f>
        <v/>
      </c>
    </row>
    <row r="19" spans="1:22" x14ac:dyDescent="0.35">
      <c r="A19" s="121">
        <v>5</v>
      </c>
      <c r="B19" s="120">
        <v>118072</v>
      </c>
      <c r="C19" s="120">
        <v>110552</v>
      </c>
      <c r="D19" s="128" t="s">
        <v>283</v>
      </c>
      <c r="E19" s="128" t="s">
        <v>145</v>
      </c>
      <c r="F19" s="116" t="s">
        <v>286</v>
      </c>
      <c r="G19" s="28"/>
      <c r="H19" s="4"/>
      <c r="I19" s="102">
        <f t="shared" si="8"/>
        <v>0</v>
      </c>
      <c r="J19" s="3"/>
      <c r="K19" s="6"/>
      <c r="L19" s="103">
        <f t="shared" si="9"/>
        <v>0</v>
      </c>
      <c r="M19" s="7"/>
      <c r="N19" s="103">
        <f t="shared" si="10"/>
        <v>0</v>
      </c>
      <c r="O19" s="103">
        <f t="shared" si="11"/>
        <v>0</v>
      </c>
      <c r="P19" s="3"/>
      <c r="Q19" s="6"/>
      <c r="R19" s="103">
        <f t="shared" si="12"/>
        <v>0</v>
      </c>
      <c r="S19" s="6"/>
      <c r="T19" s="103">
        <f t="shared" si="13"/>
        <v>0</v>
      </c>
      <c r="U19" s="102">
        <f t="shared" si="14"/>
        <v>0</v>
      </c>
      <c r="V19" s="8" t="str">
        <f>IF(COUNTBLANK(G19:H19)+COUNTBLANK(J19:K19)+COUNTBLANK(M19:M19)+COUNTBLANK(P19:Q19)+COUNTBLANK(S19:S19)=8,"",
IF(G19&lt;Limity!$C$5," Data gotowości zbyt wczesna lub nie uzupełniona.","")&amp;
IF(G19&gt;Limity!$D$5," Data gotowości zbyt późna lub wypełnona nieprawidłowo.","")&amp;
IF(OR(ROUND(K19,2)&lt;=0,ROUND(Q19,2)&lt;=0,ROUND(M19,2)&lt;=0,ROUND(S19,2)&lt;=0,ROUND(H19,2)&lt;=0)," Co najmniej jedna wartość nie jest większa od zera.","")&amp;
IF(K19&gt;Limity!$D$6," Abonament za Usługę TD w Wariancie A ponad limit.","")&amp;
IF(Q19&gt;Limity!$D$7," Abonament za Usługę TD w Wariancie B ponad limit.","")&amp;
IF(Q19-K19&gt;Limity!$D$8," Różnica wartości abonamentów za Usługę TD wariantów A i B ponad limit.","")&amp;
IF(M19&gt;Limity!$D$9," Abonament za zwiększenie przepustowości w Wariancie A ponad limit.","")&amp;
IF(S19&gt;Limity!$D$10," Abonament za zwiększenie przepustowości w Wariancie B ponad limit.","")&amp;
IF(H19&gt;Limity!$D$11," Opłata za zestawienie łącza ponad limit.","")&amp;
IF(J19=""," Nie wskazano PWR. ",IF(ISERROR(VLOOKUP(J19,'Listy punktów styku'!$B$11:$B$41,1,FALSE))," Nie wskazano PWR z listy.",""))&amp;
IF(P19=""," Nie wskazano FPS. ",IF(ISERROR(VLOOKUP(P19,'Listy punktów styku'!$B$44:$B$61,1,FALSE))," Nie wskazano FPS z listy.",""))
)</f>
        <v/>
      </c>
    </row>
    <row r="20" spans="1:22" x14ac:dyDescent="0.35">
      <c r="A20" s="121">
        <v>6</v>
      </c>
      <c r="B20" s="120">
        <v>150298</v>
      </c>
      <c r="C20" s="120" t="s">
        <v>288</v>
      </c>
      <c r="D20" s="128" t="s">
        <v>110</v>
      </c>
      <c r="E20" s="128" t="s">
        <v>113</v>
      </c>
      <c r="F20" s="116">
        <v>9</v>
      </c>
      <c r="G20" s="28"/>
      <c r="H20" s="4"/>
      <c r="I20" s="102">
        <f t="shared" si="8"/>
        <v>0</v>
      </c>
      <c r="J20" s="3"/>
      <c r="K20" s="6"/>
      <c r="L20" s="103">
        <f t="shared" si="9"/>
        <v>0</v>
      </c>
      <c r="M20" s="7"/>
      <c r="N20" s="103">
        <f t="shared" si="10"/>
        <v>0</v>
      </c>
      <c r="O20" s="103">
        <f t="shared" si="11"/>
        <v>0</v>
      </c>
      <c r="P20" s="3"/>
      <c r="Q20" s="6"/>
      <c r="R20" s="103">
        <f t="shared" si="12"/>
        <v>0</v>
      </c>
      <c r="S20" s="6"/>
      <c r="T20" s="103">
        <f t="shared" si="13"/>
        <v>0</v>
      </c>
      <c r="U20" s="102">
        <f t="shared" si="14"/>
        <v>0</v>
      </c>
      <c r="V20" s="8" t="str">
        <f>IF(COUNTBLANK(G20:H20)+COUNTBLANK(J20:K20)+COUNTBLANK(M20:M20)+COUNTBLANK(P20:Q20)+COUNTBLANK(S20:S20)=8,"",
IF(G20&lt;Limity!$C$5," Data gotowości zbyt wczesna lub nie uzupełniona.","")&amp;
IF(G20&gt;Limity!$D$5," Data gotowości zbyt późna lub wypełnona nieprawidłowo.","")&amp;
IF(OR(ROUND(K20,2)&lt;=0,ROUND(Q20,2)&lt;=0,ROUND(M20,2)&lt;=0,ROUND(S20,2)&lt;=0,ROUND(H20,2)&lt;=0)," Co najmniej jedna wartość nie jest większa od zera.","")&amp;
IF(K20&gt;Limity!$D$6," Abonament za Usługę TD w Wariancie A ponad limit.","")&amp;
IF(Q20&gt;Limity!$D$7," Abonament za Usługę TD w Wariancie B ponad limit.","")&amp;
IF(Q20-K20&gt;Limity!$D$8," Różnica wartości abonamentów za Usługę TD wariantów A i B ponad limit.","")&amp;
IF(M20&gt;Limity!$D$9," Abonament za zwiększenie przepustowości w Wariancie A ponad limit.","")&amp;
IF(S20&gt;Limity!$D$10," Abonament za zwiększenie przepustowości w Wariancie B ponad limit.","")&amp;
IF(H20&gt;Limity!$D$11," Opłata za zestawienie łącza ponad limit.","")&amp;
IF(J20=""," Nie wskazano PWR. ",IF(ISERROR(VLOOKUP(J20,'Listy punktów styku'!$B$11:$B$41,1,FALSE))," Nie wskazano PWR z listy.",""))&amp;
IF(P20=""," Nie wskazano FPS. ",IF(ISERROR(VLOOKUP(P20,'Listy punktów styku'!$B$44:$B$61,1,FALSE))," Nie wskazano FPS z listy.",""))
)</f>
        <v/>
      </c>
    </row>
    <row r="21" spans="1:22" x14ac:dyDescent="0.35">
      <c r="A21" s="121">
        <v>7</v>
      </c>
      <c r="B21" s="120">
        <v>217722</v>
      </c>
      <c r="C21" s="120" t="s">
        <v>291</v>
      </c>
      <c r="D21" s="128" t="s">
        <v>296</v>
      </c>
      <c r="E21" s="128" t="s">
        <v>102</v>
      </c>
      <c r="F21" s="116">
        <v>27</v>
      </c>
      <c r="G21" s="28"/>
      <c r="H21" s="4"/>
      <c r="I21" s="102">
        <f t="shared" si="8"/>
        <v>0</v>
      </c>
      <c r="J21" s="3"/>
      <c r="K21" s="6"/>
      <c r="L21" s="103">
        <f t="shared" si="9"/>
        <v>0</v>
      </c>
      <c r="M21" s="7"/>
      <c r="N21" s="103">
        <f t="shared" si="10"/>
        <v>0</v>
      </c>
      <c r="O21" s="103">
        <f t="shared" si="11"/>
        <v>0</v>
      </c>
      <c r="P21" s="3"/>
      <c r="Q21" s="6"/>
      <c r="R21" s="103">
        <f t="shared" si="12"/>
        <v>0</v>
      </c>
      <c r="S21" s="6"/>
      <c r="T21" s="103">
        <f t="shared" si="13"/>
        <v>0</v>
      </c>
      <c r="U21" s="102">
        <f t="shared" si="14"/>
        <v>0</v>
      </c>
      <c r="V21" s="8" t="str">
        <f>IF(COUNTBLANK(G21:H21)+COUNTBLANK(J21:K21)+COUNTBLANK(M21:M21)+COUNTBLANK(P21:Q21)+COUNTBLANK(S21:S21)=8,"",
IF(G21&lt;Limity!$C$5," Data gotowości zbyt wczesna lub nie uzupełniona.","")&amp;
IF(G21&gt;Limity!$D$5," Data gotowości zbyt późna lub wypełnona nieprawidłowo.","")&amp;
IF(OR(ROUND(K21,2)&lt;=0,ROUND(Q21,2)&lt;=0,ROUND(M21,2)&lt;=0,ROUND(S21,2)&lt;=0,ROUND(H21,2)&lt;=0)," Co najmniej jedna wartość nie jest większa od zera.","")&amp;
IF(K21&gt;Limity!$D$6," Abonament za Usługę TD w Wariancie A ponad limit.","")&amp;
IF(Q21&gt;Limity!$D$7," Abonament za Usługę TD w Wariancie B ponad limit.","")&amp;
IF(Q21-K21&gt;Limity!$D$8," Różnica wartości abonamentów za Usługę TD wariantów A i B ponad limit.","")&amp;
IF(M21&gt;Limity!$D$9," Abonament za zwiększenie przepustowości w Wariancie A ponad limit.","")&amp;
IF(S21&gt;Limity!$D$10," Abonament za zwiększenie przepustowości w Wariancie B ponad limit.","")&amp;
IF(H21&gt;Limity!$D$11," Opłata za zestawienie łącza ponad limit.","")&amp;
IF(J21=""," Nie wskazano PWR. ",IF(ISERROR(VLOOKUP(J21,'Listy punktów styku'!$B$11:$B$41,1,FALSE))," Nie wskazano PWR z listy.",""))&amp;
IF(P21=""," Nie wskazano FPS. ",IF(ISERROR(VLOOKUP(P21,'Listy punktów styku'!$B$44:$B$61,1,FALSE))," Nie wskazano FPS z listy.",""))
)</f>
        <v/>
      </c>
    </row>
    <row r="22" spans="1:22" x14ac:dyDescent="0.35">
      <c r="A22" s="121">
        <v>8</v>
      </c>
      <c r="B22" s="120">
        <v>445285</v>
      </c>
      <c r="C22" s="120" t="s">
        <v>298</v>
      </c>
      <c r="D22" s="128" t="s">
        <v>118</v>
      </c>
      <c r="E22" s="128" t="s">
        <v>300</v>
      </c>
      <c r="F22" s="117">
        <v>51</v>
      </c>
      <c r="G22" s="28"/>
      <c r="H22" s="4"/>
      <c r="I22" s="102">
        <f t="shared" si="8"/>
        <v>0</v>
      </c>
      <c r="J22" s="3"/>
      <c r="K22" s="6"/>
      <c r="L22" s="103">
        <f t="shared" si="9"/>
        <v>0</v>
      </c>
      <c r="M22" s="7"/>
      <c r="N22" s="103">
        <f t="shared" si="10"/>
        <v>0</v>
      </c>
      <c r="O22" s="103">
        <f t="shared" si="11"/>
        <v>0</v>
      </c>
      <c r="P22" s="3"/>
      <c r="Q22" s="6"/>
      <c r="R22" s="103">
        <f t="shared" si="12"/>
        <v>0</v>
      </c>
      <c r="S22" s="6"/>
      <c r="T22" s="103">
        <f t="shared" si="13"/>
        <v>0</v>
      </c>
      <c r="U22" s="102">
        <f t="shared" si="14"/>
        <v>0</v>
      </c>
      <c r="V22" s="8" t="str">
        <f>IF(COUNTBLANK(G22:H22)+COUNTBLANK(J22:K22)+COUNTBLANK(M22:M22)+COUNTBLANK(P22:Q22)+COUNTBLANK(S22:S22)=8,"",
IF(G22&lt;Limity!$C$5," Data gotowości zbyt wczesna lub nie uzupełniona.","")&amp;
IF(G22&gt;Limity!$D$5," Data gotowości zbyt późna lub wypełnona nieprawidłowo.","")&amp;
IF(OR(ROUND(K22,2)&lt;=0,ROUND(Q22,2)&lt;=0,ROUND(M22,2)&lt;=0,ROUND(S22,2)&lt;=0,ROUND(H22,2)&lt;=0)," Co najmniej jedna wartość nie jest większa od zera.","")&amp;
IF(K22&gt;Limity!$D$6," Abonament za Usługę TD w Wariancie A ponad limit.","")&amp;
IF(Q22&gt;Limity!$D$7," Abonament za Usługę TD w Wariancie B ponad limit.","")&amp;
IF(Q22-K22&gt;Limity!$D$8," Różnica wartości abonamentów za Usługę TD wariantów A i B ponad limit.","")&amp;
IF(M22&gt;Limity!$D$9," Abonament za zwiększenie przepustowości w Wariancie A ponad limit.","")&amp;
IF(S22&gt;Limity!$D$10," Abonament za zwiększenie przepustowości w Wariancie B ponad limit.","")&amp;
IF(H22&gt;Limity!$D$11," Opłata za zestawienie łącza ponad limit.","")&amp;
IF(J22=""," Nie wskazano PWR. ",IF(ISERROR(VLOOKUP(J22,'Listy punktów styku'!$B$11:$B$41,1,FALSE))," Nie wskazano PWR z listy.",""))&amp;
IF(P22=""," Nie wskazano FPS. ",IF(ISERROR(VLOOKUP(P22,'Listy punktów styku'!$B$44:$B$61,1,FALSE))," Nie wskazano FPS z listy.",""))
)</f>
        <v/>
      </c>
    </row>
    <row r="23" spans="1:22" x14ac:dyDescent="0.35">
      <c r="A23" s="121">
        <v>9</v>
      </c>
      <c r="B23" s="123">
        <v>3003722</v>
      </c>
      <c r="C23" s="123">
        <v>49980</v>
      </c>
      <c r="D23" s="129" t="s">
        <v>302</v>
      </c>
      <c r="E23" s="129"/>
      <c r="F23" s="124">
        <v>27</v>
      </c>
      <c r="G23" s="28"/>
      <c r="H23" s="4"/>
      <c r="I23" s="102">
        <f t="shared" si="8"/>
        <v>0</v>
      </c>
      <c r="J23" s="3"/>
      <c r="K23" s="6"/>
      <c r="L23" s="103">
        <f t="shared" si="9"/>
        <v>0</v>
      </c>
      <c r="M23" s="7"/>
      <c r="N23" s="103">
        <f t="shared" si="10"/>
        <v>0</v>
      </c>
      <c r="O23" s="103">
        <f t="shared" si="11"/>
        <v>0</v>
      </c>
      <c r="P23" s="3"/>
      <c r="Q23" s="6"/>
      <c r="R23" s="103">
        <f t="shared" si="12"/>
        <v>0</v>
      </c>
      <c r="S23" s="6"/>
      <c r="T23" s="103">
        <f t="shared" si="13"/>
        <v>0</v>
      </c>
      <c r="U23" s="102">
        <f t="shared" si="14"/>
        <v>0</v>
      </c>
      <c r="V23" s="8" t="str">
        <f>IF(COUNTBLANK(G23:H23)+COUNTBLANK(J23:K23)+COUNTBLANK(M23:M23)+COUNTBLANK(P23:Q23)+COUNTBLANK(S23:S23)=8,"",
IF(G23&lt;Limity!$C$5," Data gotowości zbyt wczesna lub nie uzupełniona.","")&amp;
IF(G23&gt;Limity!$D$5," Data gotowości zbyt późna lub wypełnona nieprawidłowo.","")&amp;
IF(OR(ROUND(K23,2)&lt;=0,ROUND(Q23,2)&lt;=0,ROUND(M23,2)&lt;=0,ROUND(S23,2)&lt;=0,ROUND(H23,2)&lt;=0)," Co najmniej jedna wartość nie jest większa od zera.","")&amp;
IF(K23&gt;Limity!$D$6," Abonament za Usługę TD w Wariancie A ponad limit.","")&amp;
IF(Q23&gt;Limity!$D$7," Abonament za Usługę TD w Wariancie B ponad limit.","")&amp;
IF(Q23-K23&gt;Limity!$D$8," Różnica wartości abonamentów za Usługę TD wariantów A i B ponad limit.","")&amp;
IF(M23&gt;Limity!$D$9," Abonament za zwiększenie przepustowości w Wariancie A ponad limit.","")&amp;
IF(S23&gt;Limity!$D$10," Abonament za zwiększenie przepustowości w Wariancie B ponad limit.","")&amp;
IF(H23&gt;Limity!$D$11," Opłata za zestawienie łącza ponad limit.","")&amp;
IF(J23=""," Nie wskazano PWR. ",IF(ISERROR(VLOOKUP(J23,'Listy punktów styku'!$B$11:$B$41,1,FALSE))," Nie wskazano PWR z listy.",""))&amp;
IF(P23=""," Nie wskazano FPS. ",IF(ISERROR(VLOOKUP(P23,'Listy punktów styku'!$B$44:$B$61,1,FALSE))," Nie wskazano FPS z listy.",""))
)</f>
        <v/>
      </c>
    </row>
    <row r="24" spans="1:22" x14ac:dyDescent="0.35">
      <c r="A24" s="121">
        <v>10</v>
      </c>
      <c r="B24" s="120">
        <v>559662</v>
      </c>
      <c r="C24" s="120" t="s">
        <v>304</v>
      </c>
      <c r="D24" s="128" t="s">
        <v>307</v>
      </c>
      <c r="E24" s="128" t="s">
        <v>310</v>
      </c>
      <c r="F24" s="116">
        <v>9</v>
      </c>
      <c r="G24" s="28"/>
      <c r="H24" s="4"/>
      <c r="I24" s="102">
        <f t="shared" si="8"/>
        <v>0</v>
      </c>
      <c r="J24" s="3"/>
      <c r="K24" s="6"/>
      <c r="L24" s="103">
        <f t="shared" si="9"/>
        <v>0</v>
      </c>
      <c r="M24" s="7"/>
      <c r="N24" s="103">
        <f t="shared" si="10"/>
        <v>0</v>
      </c>
      <c r="O24" s="103">
        <f t="shared" si="11"/>
        <v>0</v>
      </c>
      <c r="P24" s="3"/>
      <c r="Q24" s="6"/>
      <c r="R24" s="103">
        <f t="shared" si="12"/>
        <v>0</v>
      </c>
      <c r="S24" s="6"/>
      <c r="T24" s="103">
        <f t="shared" si="13"/>
        <v>0</v>
      </c>
      <c r="U24" s="102">
        <f t="shared" si="14"/>
        <v>0</v>
      </c>
      <c r="V24" s="8" t="str">
        <f>IF(COUNTBLANK(G24:H24)+COUNTBLANK(J24:K24)+COUNTBLANK(M24:M24)+COUNTBLANK(P24:Q24)+COUNTBLANK(S24:S24)=8,"",
IF(G24&lt;Limity!$C$5," Data gotowości zbyt wczesna lub nie uzupełniona.","")&amp;
IF(G24&gt;Limity!$D$5," Data gotowości zbyt późna lub wypełnona nieprawidłowo.","")&amp;
IF(OR(ROUND(K24,2)&lt;=0,ROUND(Q24,2)&lt;=0,ROUND(M24,2)&lt;=0,ROUND(S24,2)&lt;=0,ROUND(H24,2)&lt;=0)," Co najmniej jedna wartość nie jest większa od zera.","")&amp;
IF(K24&gt;Limity!$D$6," Abonament za Usługę TD w Wariancie A ponad limit.","")&amp;
IF(Q24&gt;Limity!$D$7," Abonament za Usługę TD w Wariancie B ponad limit.","")&amp;
IF(Q24-K24&gt;Limity!$D$8," Różnica wartości abonamentów za Usługę TD wariantów A i B ponad limit.","")&amp;
IF(M24&gt;Limity!$D$9," Abonament za zwiększenie przepustowości w Wariancie A ponad limit.","")&amp;
IF(S24&gt;Limity!$D$10," Abonament za zwiększenie przepustowości w Wariancie B ponad limit.","")&amp;
IF(H24&gt;Limity!$D$11," Opłata za zestawienie łącza ponad limit.","")&amp;
IF(J24=""," Nie wskazano PWR. ",IF(ISERROR(VLOOKUP(J24,'Listy punktów styku'!$B$11:$B$41,1,FALSE))," Nie wskazano PWR z listy.",""))&amp;
IF(P24=""," Nie wskazano FPS. ",IF(ISERROR(VLOOKUP(P24,'Listy punktów styku'!$B$44:$B$61,1,FALSE))," Nie wskazano FPS z listy.",""))
)</f>
        <v/>
      </c>
    </row>
    <row r="25" spans="1:22" x14ac:dyDescent="0.35">
      <c r="A25" s="121">
        <v>11</v>
      </c>
      <c r="B25" s="120">
        <v>576058</v>
      </c>
      <c r="C25" s="120" t="s">
        <v>312</v>
      </c>
      <c r="D25" s="128" t="s">
        <v>314</v>
      </c>
      <c r="E25" s="128" t="s">
        <v>124</v>
      </c>
      <c r="F25" s="116">
        <v>44</v>
      </c>
      <c r="G25" s="28"/>
      <c r="H25" s="4"/>
      <c r="I25" s="102">
        <f t="shared" si="8"/>
        <v>0</v>
      </c>
      <c r="J25" s="3"/>
      <c r="K25" s="6"/>
      <c r="L25" s="103">
        <f t="shared" si="9"/>
        <v>0</v>
      </c>
      <c r="M25" s="7"/>
      <c r="N25" s="103">
        <f t="shared" si="10"/>
        <v>0</v>
      </c>
      <c r="O25" s="103">
        <f t="shared" si="11"/>
        <v>0</v>
      </c>
      <c r="P25" s="3"/>
      <c r="Q25" s="6"/>
      <c r="R25" s="103">
        <f t="shared" si="12"/>
        <v>0</v>
      </c>
      <c r="S25" s="6"/>
      <c r="T25" s="103">
        <f t="shared" si="13"/>
        <v>0</v>
      </c>
      <c r="U25" s="102">
        <f t="shared" si="14"/>
        <v>0</v>
      </c>
      <c r="V25" s="8" t="str">
        <f>IF(COUNTBLANK(G25:H25)+COUNTBLANK(J25:K25)+COUNTBLANK(M25:M25)+COUNTBLANK(P25:Q25)+COUNTBLANK(S25:S25)=8,"",
IF(G25&lt;Limity!$C$5," Data gotowości zbyt wczesna lub nie uzupełniona.","")&amp;
IF(G25&gt;Limity!$D$5," Data gotowości zbyt późna lub wypełnona nieprawidłowo.","")&amp;
IF(OR(ROUND(K25,2)&lt;=0,ROUND(Q25,2)&lt;=0,ROUND(M25,2)&lt;=0,ROUND(S25,2)&lt;=0,ROUND(H25,2)&lt;=0)," Co najmniej jedna wartość nie jest większa od zera.","")&amp;
IF(K25&gt;Limity!$D$6," Abonament za Usługę TD w Wariancie A ponad limit.","")&amp;
IF(Q25&gt;Limity!$D$7," Abonament za Usługę TD w Wariancie B ponad limit.","")&amp;
IF(Q25-K25&gt;Limity!$D$8," Różnica wartości abonamentów za Usługę TD wariantów A i B ponad limit.","")&amp;
IF(M25&gt;Limity!$D$9," Abonament za zwiększenie przepustowości w Wariancie A ponad limit.","")&amp;
IF(S25&gt;Limity!$D$10," Abonament za zwiększenie przepustowości w Wariancie B ponad limit.","")&amp;
IF(H25&gt;Limity!$D$11," Opłata za zestawienie łącza ponad limit.","")&amp;
IF(J25=""," Nie wskazano PWR. ",IF(ISERROR(VLOOKUP(J25,'Listy punktów styku'!$B$11:$B$41,1,FALSE))," Nie wskazano PWR z listy.",""))&amp;
IF(P25=""," Nie wskazano FPS. ",IF(ISERROR(VLOOKUP(P25,'Listy punktów styku'!$B$44:$B$61,1,FALSE))," Nie wskazano FPS z listy.",""))
)</f>
        <v/>
      </c>
    </row>
    <row r="26" spans="1:22" x14ac:dyDescent="0.35">
      <c r="A26" s="121">
        <v>12</v>
      </c>
      <c r="B26" s="120">
        <v>606038</v>
      </c>
      <c r="C26" s="120" t="s">
        <v>317</v>
      </c>
      <c r="D26" s="128" t="s">
        <v>128</v>
      </c>
      <c r="E26" s="128" t="s">
        <v>321</v>
      </c>
      <c r="F26" s="116">
        <v>3</v>
      </c>
      <c r="G26" s="28"/>
      <c r="H26" s="4"/>
      <c r="I26" s="102">
        <f t="shared" si="8"/>
        <v>0</v>
      </c>
      <c r="J26" s="3"/>
      <c r="K26" s="6"/>
      <c r="L26" s="103">
        <f t="shared" si="9"/>
        <v>0</v>
      </c>
      <c r="M26" s="7"/>
      <c r="N26" s="103">
        <f t="shared" si="10"/>
        <v>0</v>
      </c>
      <c r="O26" s="103">
        <f t="shared" si="11"/>
        <v>0</v>
      </c>
      <c r="P26" s="3"/>
      <c r="Q26" s="6"/>
      <c r="R26" s="103">
        <f t="shared" si="12"/>
        <v>0</v>
      </c>
      <c r="S26" s="6"/>
      <c r="T26" s="103">
        <f t="shared" si="13"/>
        <v>0</v>
      </c>
      <c r="U26" s="102">
        <f t="shared" si="14"/>
        <v>0</v>
      </c>
      <c r="V26" s="8" t="str">
        <f>IF(COUNTBLANK(G26:H26)+COUNTBLANK(J26:K26)+COUNTBLANK(M26:M26)+COUNTBLANK(P26:Q26)+COUNTBLANK(S26:S26)=8,"",
IF(G26&lt;Limity!$C$5," Data gotowości zbyt wczesna lub nie uzupełniona.","")&amp;
IF(G26&gt;Limity!$D$5," Data gotowości zbyt późna lub wypełnona nieprawidłowo.","")&amp;
IF(OR(ROUND(K26,2)&lt;=0,ROUND(Q26,2)&lt;=0,ROUND(M26,2)&lt;=0,ROUND(S26,2)&lt;=0,ROUND(H26,2)&lt;=0)," Co najmniej jedna wartość nie jest większa od zera.","")&amp;
IF(K26&gt;Limity!$D$6," Abonament za Usługę TD w Wariancie A ponad limit.","")&amp;
IF(Q26&gt;Limity!$D$7," Abonament za Usługę TD w Wariancie B ponad limit.","")&amp;
IF(Q26-K26&gt;Limity!$D$8," Różnica wartości abonamentów za Usługę TD wariantów A i B ponad limit.","")&amp;
IF(M26&gt;Limity!$D$9," Abonament za zwiększenie przepustowości w Wariancie A ponad limit.","")&amp;
IF(S26&gt;Limity!$D$10," Abonament za zwiększenie przepustowości w Wariancie B ponad limit.","")&amp;
IF(H26&gt;Limity!$D$11," Opłata za zestawienie łącza ponad limit.","")&amp;
IF(J26=""," Nie wskazano PWR. ",IF(ISERROR(VLOOKUP(J26,'Listy punktów styku'!$B$11:$B$41,1,FALSE))," Nie wskazano PWR z listy.",""))&amp;
IF(P26=""," Nie wskazano FPS. ",IF(ISERROR(VLOOKUP(P26,'Listy punktów styku'!$B$44:$B$61,1,FALSE))," Nie wskazano FPS z listy.",""))
)</f>
        <v/>
      </c>
    </row>
    <row r="27" spans="1:22" x14ac:dyDescent="0.35">
      <c r="A27" s="121">
        <v>13</v>
      </c>
      <c r="B27" s="120">
        <v>655336</v>
      </c>
      <c r="C27" s="120" t="s">
        <v>323</v>
      </c>
      <c r="D27" s="128" t="s">
        <v>328</v>
      </c>
      <c r="E27" s="128" t="s">
        <v>102</v>
      </c>
      <c r="F27" s="117">
        <v>10</v>
      </c>
      <c r="G27" s="28"/>
      <c r="H27" s="4"/>
      <c r="I27" s="102">
        <f t="shared" si="8"/>
        <v>0</v>
      </c>
      <c r="J27" s="3"/>
      <c r="K27" s="6"/>
      <c r="L27" s="103">
        <f t="shared" si="9"/>
        <v>0</v>
      </c>
      <c r="M27" s="7"/>
      <c r="N27" s="103">
        <f t="shared" si="10"/>
        <v>0</v>
      </c>
      <c r="O27" s="103">
        <f t="shared" si="11"/>
        <v>0</v>
      </c>
      <c r="P27" s="3"/>
      <c r="Q27" s="6"/>
      <c r="R27" s="103">
        <f t="shared" si="12"/>
        <v>0</v>
      </c>
      <c r="S27" s="6"/>
      <c r="T27" s="103">
        <f t="shared" si="13"/>
        <v>0</v>
      </c>
      <c r="U27" s="102">
        <f t="shared" si="14"/>
        <v>0</v>
      </c>
      <c r="V27" s="8" t="str">
        <f>IF(COUNTBLANK(G27:H27)+COUNTBLANK(J27:K27)+COUNTBLANK(M27:M27)+COUNTBLANK(P27:Q27)+COUNTBLANK(S27:S27)=8,"",
IF(G27&lt;Limity!$C$5," Data gotowości zbyt wczesna lub nie uzupełniona.","")&amp;
IF(G27&gt;Limity!$D$5," Data gotowości zbyt późna lub wypełnona nieprawidłowo.","")&amp;
IF(OR(ROUND(K27,2)&lt;=0,ROUND(Q27,2)&lt;=0,ROUND(M27,2)&lt;=0,ROUND(S27,2)&lt;=0,ROUND(H27,2)&lt;=0)," Co najmniej jedna wartość nie jest większa od zera.","")&amp;
IF(K27&gt;Limity!$D$6," Abonament za Usługę TD w Wariancie A ponad limit.","")&amp;
IF(Q27&gt;Limity!$D$7," Abonament za Usługę TD w Wariancie B ponad limit.","")&amp;
IF(Q27-K27&gt;Limity!$D$8," Różnica wartości abonamentów za Usługę TD wariantów A i B ponad limit.","")&amp;
IF(M27&gt;Limity!$D$9," Abonament za zwiększenie przepustowości w Wariancie A ponad limit.","")&amp;
IF(S27&gt;Limity!$D$10," Abonament za zwiększenie przepustowości w Wariancie B ponad limit.","")&amp;
IF(H27&gt;Limity!$D$11," Opłata za zestawienie łącza ponad limit.","")&amp;
IF(J27=""," Nie wskazano PWR. ",IF(ISERROR(VLOOKUP(J27,'Listy punktów styku'!$B$11:$B$41,1,FALSE))," Nie wskazano PWR z listy.",""))&amp;
IF(P27=""," Nie wskazano FPS. ",IF(ISERROR(VLOOKUP(P27,'Listy punktów styku'!$B$44:$B$61,1,FALSE))," Nie wskazano FPS z listy.",""))
)</f>
        <v/>
      </c>
    </row>
    <row r="28" spans="1:22" x14ac:dyDescent="0.35">
      <c r="A28" s="121">
        <v>14</v>
      </c>
      <c r="B28" s="120">
        <v>7716886</v>
      </c>
      <c r="C28" s="120" t="s">
        <v>330</v>
      </c>
      <c r="D28" s="128" t="s">
        <v>331</v>
      </c>
      <c r="E28" s="128" t="s">
        <v>335</v>
      </c>
      <c r="F28" s="116" t="s">
        <v>336</v>
      </c>
      <c r="G28" s="28"/>
      <c r="H28" s="4"/>
      <c r="I28" s="102">
        <f t="shared" si="8"/>
        <v>0</v>
      </c>
      <c r="J28" s="3"/>
      <c r="K28" s="6"/>
      <c r="L28" s="103">
        <f t="shared" si="9"/>
        <v>0</v>
      </c>
      <c r="M28" s="7"/>
      <c r="N28" s="103">
        <f t="shared" si="10"/>
        <v>0</v>
      </c>
      <c r="O28" s="103">
        <f t="shared" si="11"/>
        <v>0</v>
      </c>
      <c r="P28" s="3"/>
      <c r="Q28" s="6"/>
      <c r="R28" s="103">
        <f t="shared" si="12"/>
        <v>0</v>
      </c>
      <c r="S28" s="6"/>
      <c r="T28" s="103">
        <f t="shared" si="13"/>
        <v>0</v>
      </c>
      <c r="U28" s="102">
        <f t="shared" si="14"/>
        <v>0</v>
      </c>
      <c r="V28" s="8" t="str">
        <f>IF(COUNTBLANK(G28:H28)+COUNTBLANK(J28:K28)+COUNTBLANK(M28:M28)+COUNTBLANK(P28:Q28)+COUNTBLANK(S28:S28)=8,"",
IF(G28&lt;Limity!$C$5," Data gotowości zbyt wczesna lub nie uzupełniona.","")&amp;
IF(G28&gt;Limity!$D$5," Data gotowości zbyt późna lub wypełnona nieprawidłowo.","")&amp;
IF(OR(ROUND(K28,2)&lt;=0,ROUND(Q28,2)&lt;=0,ROUND(M28,2)&lt;=0,ROUND(S28,2)&lt;=0,ROUND(H28,2)&lt;=0)," Co najmniej jedna wartość nie jest większa od zera.","")&amp;
IF(K28&gt;Limity!$D$6," Abonament za Usługę TD w Wariancie A ponad limit.","")&amp;
IF(Q28&gt;Limity!$D$7," Abonament za Usługę TD w Wariancie B ponad limit.","")&amp;
IF(Q28-K28&gt;Limity!$D$8," Różnica wartości abonamentów za Usługę TD wariantów A i B ponad limit.","")&amp;
IF(M28&gt;Limity!$D$9," Abonament za zwiększenie przepustowości w Wariancie A ponad limit.","")&amp;
IF(S28&gt;Limity!$D$10," Abonament za zwiększenie przepustowości w Wariancie B ponad limit.","")&amp;
IF(H28&gt;Limity!$D$11," Opłata za zestawienie łącza ponad limit.","")&amp;
IF(J28=""," Nie wskazano PWR. ",IF(ISERROR(VLOOKUP(J28,'Listy punktów styku'!$B$11:$B$41,1,FALSE))," Nie wskazano PWR z listy.",""))&amp;
IF(P28=""," Nie wskazano FPS. ",IF(ISERROR(VLOOKUP(P28,'Listy punktów styku'!$B$44:$B$61,1,FALSE))," Nie wskazano FPS z listy.",""))
)</f>
        <v/>
      </c>
    </row>
    <row r="29" spans="1:22" x14ac:dyDescent="0.35">
      <c r="A29" s="121">
        <v>15</v>
      </c>
      <c r="B29" s="120">
        <v>9633145</v>
      </c>
      <c r="C29" s="120" t="s">
        <v>338</v>
      </c>
      <c r="D29" s="128" t="s">
        <v>342</v>
      </c>
      <c r="E29" s="128" t="s">
        <v>102</v>
      </c>
      <c r="F29" s="116">
        <v>29</v>
      </c>
      <c r="G29" s="28"/>
      <c r="H29" s="4"/>
      <c r="I29" s="102">
        <f t="shared" si="8"/>
        <v>0</v>
      </c>
      <c r="J29" s="3"/>
      <c r="K29" s="6"/>
      <c r="L29" s="103">
        <f t="shared" si="9"/>
        <v>0</v>
      </c>
      <c r="M29" s="7"/>
      <c r="N29" s="103">
        <f t="shared" si="10"/>
        <v>0</v>
      </c>
      <c r="O29" s="103">
        <f t="shared" si="11"/>
        <v>0</v>
      </c>
      <c r="P29" s="3"/>
      <c r="Q29" s="6"/>
      <c r="R29" s="103">
        <f t="shared" si="12"/>
        <v>0</v>
      </c>
      <c r="S29" s="6"/>
      <c r="T29" s="103">
        <f t="shared" si="13"/>
        <v>0</v>
      </c>
      <c r="U29" s="102">
        <f t="shared" si="14"/>
        <v>0</v>
      </c>
      <c r="V29" s="8" t="str">
        <f>IF(COUNTBLANK(G29:H29)+COUNTBLANK(J29:K29)+COUNTBLANK(M29:M29)+COUNTBLANK(P29:Q29)+COUNTBLANK(S29:S29)=8,"",
IF(G29&lt;Limity!$C$5," Data gotowości zbyt wczesna lub nie uzupełniona.","")&amp;
IF(G29&gt;Limity!$D$5," Data gotowości zbyt późna lub wypełnona nieprawidłowo.","")&amp;
IF(OR(ROUND(K29,2)&lt;=0,ROUND(Q29,2)&lt;=0,ROUND(M29,2)&lt;=0,ROUND(S29,2)&lt;=0,ROUND(H29,2)&lt;=0)," Co najmniej jedna wartość nie jest większa od zera.","")&amp;
IF(K29&gt;Limity!$D$6," Abonament za Usługę TD w Wariancie A ponad limit.","")&amp;
IF(Q29&gt;Limity!$D$7," Abonament za Usługę TD w Wariancie B ponad limit.","")&amp;
IF(Q29-K29&gt;Limity!$D$8," Różnica wartości abonamentów za Usługę TD wariantów A i B ponad limit.","")&amp;
IF(M29&gt;Limity!$D$9," Abonament za zwiększenie przepustowości w Wariancie A ponad limit.","")&amp;
IF(S29&gt;Limity!$D$10," Abonament za zwiększenie przepustowości w Wariancie B ponad limit.","")&amp;
IF(H29&gt;Limity!$D$11," Opłata za zestawienie łącza ponad limit.","")&amp;
IF(J29=""," Nie wskazano PWR. ",IF(ISERROR(VLOOKUP(J29,'Listy punktów styku'!$B$11:$B$41,1,FALSE))," Nie wskazano PWR z listy.",""))&amp;
IF(P29=""," Nie wskazano FPS. ",IF(ISERROR(VLOOKUP(P29,'Listy punktów styku'!$B$44:$B$61,1,FALSE))," Nie wskazano FPS z listy.",""))
)</f>
        <v/>
      </c>
    </row>
    <row r="30" spans="1:22" x14ac:dyDescent="0.35">
      <c r="A30" s="121">
        <v>16</v>
      </c>
      <c r="B30" s="120">
        <v>905394</v>
      </c>
      <c r="C30" s="120" t="s">
        <v>344</v>
      </c>
      <c r="D30" s="128" t="s">
        <v>348</v>
      </c>
      <c r="E30" s="128" t="s">
        <v>102</v>
      </c>
      <c r="F30" s="117">
        <v>141</v>
      </c>
      <c r="G30" s="28"/>
      <c r="H30" s="4"/>
      <c r="I30" s="102">
        <f t="shared" si="8"/>
        <v>0</v>
      </c>
      <c r="J30" s="3"/>
      <c r="K30" s="6"/>
      <c r="L30" s="103">
        <f t="shared" si="9"/>
        <v>0</v>
      </c>
      <c r="M30" s="7"/>
      <c r="N30" s="103">
        <f t="shared" si="10"/>
        <v>0</v>
      </c>
      <c r="O30" s="103">
        <f t="shared" si="11"/>
        <v>0</v>
      </c>
      <c r="P30" s="3"/>
      <c r="Q30" s="6"/>
      <c r="R30" s="103">
        <f t="shared" si="12"/>
        <v>0</v>
      </c>
      <c r="S30" s="6"/>
      <c r="T30" s="103">
        <f t="shared" si="13"/>
        <v>0</v>
      </c>
      <c r="U30" s="102">
        <f t="shared" si="14"/>
        <v>0</v>
      </c>
      <c r="V30" s="8" t="str">
        <f>IF(COUNTBLANK(G30:H30)+COUNTBLANK(J30:K30)+COUNTBLANK(M30:M30)+COUNTBLANK(P30:Q30)+COUNTBLANK(S30:S30)=8,"",
IF(G30&lt;Limity!$C$5," Data gotowości zbyt wczesna lub nie uzupełniona.","")&amp;
IF(G30&gt;Limity!$D$5," Data gotowości zbyt późna lub wypełnona nieprawidłowo.","")&amp;
IF(OR(ROUND(K30,2)&lt;=0,ROUND(Q30,2)&lt;=0,ROUND(M30,2)&lt;=0,ROUND(S30,2)&lt;=0,ROUND(H30,2)&lt;=0)," Co najmniej jedna wartość nie jest większa od zera.","")&amp;
IF(K30&gt;Limity!$D$6," Abonament za Usługę TD w Wariancie A ponad limit.","")&amp;
IF(Q30&gt;Limity!$D$7," Abonament za Usługę TD w Wariancie B ponad limit.","")&amp;
IF(Q30-K30&gt;Limity!$D$8," Różnica wartości abonamentów za Usługę TD wariantów A i B ponad limit.","")&amp;
IF(M30&gt;Limity!$D$9," Abonament za zwiększenie przepustowości w Wariancie A ponad limit.","")&amp;
IF(S30&gt;Limity!$D$10," Abonament za zwiększenie przepustowości w Wariancie B ponad limit.","")&amp;
IF(H30&gt;Limity!$D$11," Opłata za zestawienie łącza ponad limit.","")&amp;
IF(J30=""," Nie wskazano PWR. ",IF(ISERROR(VLOOKUP(J30,'Listy punktów styku'!$B$11:$B$41,1,FALSE))," Nie wskazano PWR z listy.",""))&amp;
IF(P30=""," Nie wskazano FPS. ",IF(ISERROR(VLOOKUP(P30,'Listy punktów styku'!$B$44:$B$61,1,FALSE))," Nie wskazano FPS z listy.",""))
)</f>
        <v/>
      </c>
    </row>
    <row r="31" spans="1:22" x14ac:dyDescent="0.35">
      <c r="A31" s="121">
        <v>17</v>
      </c>
      <c r="B31" s="120">
        <v>1245658</v>
      </c>
      <c r="C31" s="120" t="s">
        <v>350</v>
      </c>
      <c r="D31" s="128" t="s">
        <v>352</v>
      </c>
      <c r="E31" s="128" t="s">
        <v>102</v>
      </c>
      <c r="F31" s="116">
        <v>33</v>
      </c>
      <c r="G31" s="28"/>
      <c r="H31" s="4"/>
      <c r="I31" s="102">
        <f t="shared" si="8"/>
        <v>0</v>
      </c>
      <c r="J31" s="3"/>
      <c r="K31" s="6"/>
      <c r="L31" s="103">
        <f t="shared" si="9"/>
        <v>0</v>
      </c>
      <c r="M31" s="7"/>
      <c r="N31" s="103">
        <f t="shared" si="10"/>
        <v>0</v>
      </c>
      <c r="O31" s="103">
        <f t="shared" si="11"/>
        <v>0</v>
      </c>
      <c r="P31" s="3"/>
      <c r="Q31" s="6"/>
      <c r="R31" s="103">
        <f t="shared" si="12"/>
        <v>0</v>
      </c>
      <c r="S31" s="6"/>
      <c r="T31" s="103">
        <f t="shared" si="13"/>
        <v>0</v>
      </c>
      <c r="U31" s="102">
        <f t="shared" si="14"/>
        <v>0</v>
      </c>
      <c r="V31" s="8" t="str">
        <f>IF(COUNTBLANK(G31:H31)+COUNTBLANK(J31:K31)+COUNTBLANK(M31:M31)+COUNTBLANK(P31:Q31)+COUNTBLANK(S31:S31)=8,"",
IF(G31&lt;Limity!$C$5," Data gotowości zbyt wczesna lub nie uzupełniona.","")&amp;
IF(G31&gt;Limity!$D$5," Data gotowości zbyt późna lub wypełnona nieprawidłowo.","")&amp;
IF(OR(ROUND(K31,2)&lt;=0,ROUND(Q31,2)&lt;=0,ROUND(M31,2)&lt;=0,ROUND(S31,2)&lt;=0,ROUND(H31,2)&lt;=0)," Co najmniej jedna wartość nie jest większa od zera.","")&amp;
IF(K31&gt;Limity!$D$6," Abonament za Usługę TD w Wariancie A ponad limit.","")&amp;
IF(Q31&gt;Limity!$D$7," Abonament za Usługę TD w Wariancie B ponad limit.","")&amp;
IF(Q31-K31&gt;Limity!$D$8," Różnica wartości abonamentów za Usługę TD wariantów A i B ponad limit.","")&amp;
IF(M31&gt;Limity!$D$9," Abonament za zwiększenie przepustowości w Wariancie A ponad limit.","")&amp;
IF(S31&gt;Limity!$D$10," Abonament za zwiększenie przepustowości w Wariancie B ponad limit.","")&amp;
IF(H31&gt;Limity!$D$11," Opłata za zestawienie łącza ponad limit.","")&amp;
IF(J31=""," Nie wskazano PWR. ",IF(ISERROR(VLOOKUP(J31,'Listy punktów styku'!$B$11:$B$41,1,FALSE))," Nie wskazano PWR z listy.",""))&amp;
IF(P31=""," Nie wskazano FPS. ",IF(ISERROR(VLOOKUP(P31,'Listy punktów styku'!$B$44:$B$61,1,FALSE))," Nie wskazano FPS z listy.",""))
)</f>
        <v/>
      </c>
    </row>
    <row r="32" spans="1:22" x14ac:dyDescent="0.35">
      <c r="A32" s="121">
        <v>18</v>
      </c>
      <c r="B32" s="120">
        <v>1259704</v>
      </c>
      <c r="C32" s="120" t="s">
        <v>354</v>
      </c>
      <c r="D32" s="128" t="s">
        <v>358</v>
      </c>
      <c r="E32" s="128" t="s">
        <v>102</v>
      </c>
      <c r="F32" s="116">
        <v>17</v>
      </c>
      <c r="G32" s="28"/>
      <c r="H32" s="4"/>
      <c r="I32" s="102">
        <f t="shared" si="8"/>
        <v>0</v>
      </c>
      <c r="J32" s="3"/>
      <c r="K32" s="6"/>
      <c r="L32" s="103">
        <f t="shared" si="9"/>
        <v>0</v>
      </c>
      <c r="M32" s="7"/>
      <c r="N32" s="103">
        <f t="shared" si="10"/>
        <v>0</v>
      </c>
      <c r="O32" s="103">
        <f t="shared" si="11"/>
        <v>0</v>
      </c>
      <c r="P32" s="3"/>
      <c r="Q32" s="6"/>
      <c r="R32" s="103">
        <f t="shared" si="12"/>
        <v>0</v>
      </c>
      <c r="S32" s="6"/>
      <c r="T32" s="103">
        <f t="shared" si="13"/>
        <v>0</v>
      </c>
      <c r="U32" s="102">
        <f t="shared" si="14"/>
        <v>0</v>
      </c>
      <c r="V32" s="8" t="str">
        <f>IF(COUNTBLANK(G32:H32)+COUNTBLANK(J32:K32)+COUNTBLANK(M32:M32)+COUNTBLANK(P32:Q32)+COUNTBLANK(S32:S32)=8,"",
IF(G32&lt;Limity!$C$5," Data gotowości zbyt wczesna lub nie uzupełniona.","")&amp;
IF(G32&gt;Limity!$D$5," Data gotowości zbyt późna lub wypełnona nieprawidłowo.","")&amp;
IF(OR(ROUND(K32,2)&lt;=0,ROUND(Q32,2)&lt;=0,ROUND(M32,2)&lt;=0,ROUND(S32,2)&lt;=0,ROUND(H32,2)&lt;=0)," Co najmniej jedna wartość nie jest większa od zera.","")&amp;
IF(K32&gt;Limity!$D$6," Abonament za Usługę TD w Wariancie A ponad limit.","")&amp;
IF(Q32&gt;Limity!$D$7," Abonament za Usługę TD w Wariancie B ponad limit.","")&amp;
IF(Q32-K32&gt;Limity!$D$8," Różnica wartości abonamentów za Usługę TD wariantów A i B ponad limit.","")&amp;
IF(M32&gt;Limity!$D$9," Abonament za zwiększenie przepustowości w Wariancie A ponad limit.","")&amp;
IF(S32&gt;Limity!$D$10," Abonament za zwiększenie przepustowości w Wariancie B ponad limit.","")&amp;
IF(H32&gt;Limity!$D$11," Opłata za zestawienie łącza ponad limit.","")&amp;
IF(J32=""," Nie wskazano PWR. ",IF(ISERROR(VLOOKUP(J32,'Listy punktów styku'!$B$11:$B$41,1,FALSE))," Nie wskazano PWR z listy.",""))&amp;
IF(P32=""," Nie wskazano FPS. ",IF(ISERROR(VLOOKUP(P32,'Listy punktów styku'!$B$44:$B$61,1,FALSE))," Nie wskazano FPS z listy.",""))
)</f>
        <v/>
      </c>
    </row>
    <row r="33" spans="1:22" x14ac:dyDescent="0.35">
      <c r="A33" s="121">
        <v>19</v>
      </c>
      <c r="B33" s="120">
        <v>1307058</v>
      </c>
      <c r="C33" s="120" t="s">
        <v>360</v>
      </c>
      <c r="D33" s="128" t="s">
        <v>364</v>
      </c>
      <c r="E33" s="128" t="s">
        <v>102</v>
      </c>
      <c r="F33" s="116">
        <v>178</v>
      </c>
      <c r="G33" s="28"/>
      <c r="H33" s="4"/>
      <c r="I33" s="102">
        <f t="shared" si="8"/>
        <v>0</v>
      </c>
      <c r="J33" s="3"/>
      <c r="K33" s="6"/>
      <c r="L33" s="103">
        <f t="shared" si="9"/>
        <v>0</v>
      </c>
      <c r="M33" s="7"/>
      <c r="N33" s="103">
        <f t="shared" si="10"/>
        <v>0</v>
      </c>
      <c r="O33" s="103">
        <f t="shared" si="11"/>
        <v>0</v>
      </c>
      <c r="P33" s="3"/>
      <c r="Q33" s="6"/>
      <c r="R33" s="103">
        <f t="shared" si="12"/>
        <v>0</v>
      </c>
      <c r="S33" s="6"/>
      <c r="T33" s="103">
        <f t="shared" si="13"/>
        <v>0</v>
      </c>
      <c r="U33" s="102">
        <f t="shared" si="14"/>
        <v>0</v>
      </c>
      <c r="V33" s="8" t="str">
        <f>IF(COUNTBLANK(G33:H33)+COUNTBLANK(J33:K33)+COUNTBLANK(M33:M33)+COUNTBLANK(P33:Q33)+COUNTBLANK(S33:S33)=8,"",
IF(G33&lt;Limity!$C$5," Data gotowości zbyt wczesna lub nie uzupełniona.","")&amp;
IF(G33&gt;Limity!$D$5," Data gotowości zbyt późna lub wypełnona nieprawidłowo.","")&amp;
IF(OR(ROUND(K33,2)&lt;=0,ROUND(Q33,2)&lt;=0,ROUND(M33,2)&lt;=0,ROUND(S33,2)&lt;=0,ROUND(H33,2)&lt;=0)," Co najmniej jedna wartość nie jest większa od zera.","")&amp;
IF(K33&gt;Limity!$D$6," Abonament za Usługę TD w Wariancie A ponad limit.","")&amp;
IF(Q33&gt;Limity!$D$7," Abonament za Usługę TD w Wariancie B ponad limit.","")&amp;
IF(Q33-K33&gt;Limity!$D$8," Różnica wartości abonamentów za Usługę TD wariantów A i B ponad limit.","")&amp;
IF(M33&gt;Limity!$D$9," Abonament za zwiększenie przepustowości w Wariancie A ponad limit.","")&amp;
IF(S33&gt;Limity!$D$10," Abonament za zwiększenie przepustowości w Wariancie B ponad limit.","")&amp;
IF(H33&gt;Limity!$D$11," Opłata za zestawienie łącza ponad limit.","")&amp;
IF(J33=""," Nie wskazano PWR. ",IF(ISERROR(VLOOKUP(J33,'Listy punktów styku'!$B$11:$B$41,1,FALSE))," Nie wskazano PWR z listy.",""))&amp;
IF(P33=""," Nie wskazano FPS. ",IF(ISERROR(VLOOKUP(P33,'Listy punktów styku'!$B$44:$B$61,1,FALSE))," Nie wskazano FPS z listy.",""))
)</f>
        <v/>
      </c>
    </row>
    <row r="34" spans="1:22" x14ac:dyDescent="0.35">
      <c r="A34" s="121">
        <v>20</v>
      </c>
      <c r="B34" s="120">
        <v>1333137</v>
      </c>
      <c r="C34" s="120" t="s">
        <v>366</v>
      </c>
      <c r="D34" s="128" t="s">
        <v>368</v>
      </c>
      <c r="E34" s="128" t="s">
        <v>102</v>
      </c>
      <c r="F34" s="116">
        <v>46</v>
      </c>
      <c r="G34" s="28"/>
      <c r="H34" s="4"/>
      <c r="I34" s="102">
        <f t="shared" si="8"/>
        <v>0</v>
      </c>
      <c r="J34" s="3"/>
      <c r="K34" s="6"/>
      <c r="L34" s="103">
        <f t="shared" si="9"/>
        <v>0</v>
      </c>
      <c r="M34" s="7"/>
      <c r="N34" s="103">
        <f t="shared" si="10"/>
        <v>0</v>
      </c>
      <c r="O34" s="103">
        <f t="shared" si="11"/>
        <v>0</v>
      </c>
      <c r="P34" s="3"/>
      <c r="Q34" s="6"/>
      <c r="R34" s="103">
        <f t="shared" si="12"/>
        <v>0</v>
      </c>
      <c r="S34" s="6"/>
      <c r="T34" s="103">
        <f t="shared" si="13"/>
        <v>0</v>
      </c>
      <c r="U34" s="102">
        <f t="shared" si="14"/>
        <v>0</v>
      </c>
      <c r="V34" s="8" t="str">
        <f>IF(COUNTBLANK(G34:H34)+COUNTBLANK(J34:K34)+COUNTBLANK(M34:M34)+COUNTBLANK(P34:Q34)+COUNTBLANK(S34:S34)=8,"",
IF(G34&lt;Limity!$C$5," Data gotowości zbyt wczesna lub nie uzupełniona.","")&amp;
IF(G34&gt;Limity!$D$5," Data gotowości zbyt późna lub wypełnona nieprawidłowo.","")&amp;
IF(OR(ROUND(K34,2)&lt;=0,ROUND(Q34,2)&lt;=0,ROUND(M34,2)&lt;=0,ROUND(S34,2)&lt;=0,ROUND(H34,2)&lt;=0)," Co najmniej jedna wartość nie jest większa od zera.","")&amp;
IF(K34&gt;Limity!$D$6," Abonament za Usługę TD w Wariancie A ponad limit.","")&amp;
IF(Q34&gt;Limity!$D$7," Abonament za Usługę TD w Wariancie B ponad limit.","")&amp;
IF(Q34-K34&gt;Limity!$D$8," Różnica wartości abonamentów za Usługę TD wariantów A i B ponad limit.","")&amp;
IF(M34&gt;Limity!$D$9," Abonament za zwiększenie przepustowości w Wariancie A ponad limit.","")&amp;
IF(S34&gt;Limity!$D$10," Abonament za zwiększenie przepustowości w Wariancie B ponad limit.","")&amp;
IF(H34&gt;Limity!$D$11," Opłata za zestawienie łącza ponad limit.","")&amp;
IF(J34=""," Nie wskazano PWR. ",IF(ISERROR(VLOOKUP(J34,'Listy punktów styku'!$B$11:$B$41,1,FALSE))," Nie wskazano PWR z listy.",""))&amp;
IF(P34=""," Nie wskazano FPS. ",IF(ISERROR(VLOOKUP(P34,'Listy punktów styku'!$B$44:$B$61,1,FALSE))," Nie wskazano FPS z listy.",""))
)</f>
        <v/>
      </c>
    </row>
    <row r="35" spans="1:22" x14ac:dyDescent="0.35">
      <c r="A35" s="121">
        <v>21</v>
      </c>
      <c r="B35" s="120">
        <v>1334328</v>
      </c>
      <c r="C35" s="120" t="s">
        <v>370</v>
      </c>
      <c r="D35" s="128" t="s">
        <v>372</v>
      </c>
      <c r="E35" s="128" t="s">
        <v>375</v>
      </c>
      <c r="F35" s="117">
        <v>1</v>
      </c>
      <c r="G35" s="28"/>
      <c r="H35" s="4"/>
      <c r="I35" s="102">
        <f t="shared" si="8"/>
        <v>0</v>
      </c>
      <c r="J35" s="3"/>
      <c r="K35" s="6"/>
      <c r="L35" s="103">
        <f t="shared" si="9"/>
        <v>0</v>
      </c>
      <c r="M35" s="7"/>
      <c r="N35" s="103">
        <f t="shared" si="10"/>
        <v>0</v>
      </c>
      <c r="O35" s="103">
        <f t="shared" si="11"/>
        <v>0</v>
      </c>
      <c r="P35" s="3"/>
      <c r="Q35" s="6"/>
      <c r="R35" s="103">
        <f t="shared" si="12"/>
        <v>0</v>
      </c>
      <c r="S35" s="6"/>
      <c r="T35" s="103">
        <f t="shared" si="13"/>
        <v>0</v>
      </c>
      <c r="U35" s="102">
        <f t="shared" si="14"/>
        <v>0</v>
      </c>
      <c r="V35" s="8" t="str">
        <f>IF(COUNTBLANK(G35:H35)+COUNTBLANK(J35:K35)+COUNTBLANK(M35:M35)+COUNTBLANK(P35:Q35)+COUNTBLANK(S35:S35)=8,"",
IF(G35&lt;Limity!$C$5," Data gotowości zbyt wczesna lub nie uzupełniona.","")&amp;
IF(G35&gt;Limity!$D$5," Data gotowości zbyt późna lub wypełnona nieprawidłowo.","")&amp;
IF(OR(ROUND(K35,2)&lt;=0,ROUND(Q35,2)&lt;=0,ROUND(M35,2)&lt;=0,ROUND(S35,2)&lt;=0,ROUND(H35,2)&lt;=0)," Co najmniej jedna wartość nie jest większa od zera.","")&amp;
IF(K35&gt;Limity!$D$6," Abonament za Usługę TD w Wariancie A ponad limit.","")&amp;
IF(Q35&gt;Limity!$D$7," Abonament za Usługę TD w Wariancie B ponad limit.","")&amp;
IF(Q35-K35&gt;Limity!$D$8," Różnica wartości abonamentów za Usługę TD wariantów A i B ponad limit.","")&amp;
IF(M35&gt;Limity!$D$9," Abonament za zwiększenie przepustowości w Wariancie A ponad limit.","")&amp;
IF(S35&gt;Limity!$D$10," Abonament za zwiększenie przepustowości w Wariancie B ponad limit.","")&amp;
IF(H35&gt;Limity!$D$11," Opłata za zestawienie łącza ponad limit.","")&amp;
IF(J35=""," Nie wskazano PWR. ",IF(ISERROR(VLOOKUP(J35,'Listy punktów styku'!$B$11:$B$41,1,FALSE))," Nie wskazano PWR z listy.",""))&amp;
IF(P35=""," Nie wskazano FPS. ",IF(ISERROR(VLOOKUP(P35,'Listy punktów styku'!$B$44:$B$61,1,FALSE))," Nie wskazano FPS z listy.",""))
)</f>
        <v/>
      </c>
    </row>
    <row r="36" spans="1:22" x14ac:dyDescent="0.35">
      <c r="A36" s="121">
        <v>22</v>
      </c>
      <c r="B36" s="123">
        <v>924377661</v>
      </c>
      <c r="C36" s="123">
        <v>267622</v>
      </c>
      <c r="D36" s="128" t="s">
        <v>378</v>
      </c>
      <c r="E36" s="128"/>
      <c r="F36" s="117" t="s">
        <v>379</v>
      </c>
      <c r="G36" s="28"/>
      <c r="H36" s="4"/>
      <c r="I36" s="102">
        <f t="shared" si="8"/>
        <v>0</v>
      </c>
      <c r="J36" s="3"/>
      <c r="K36" s="6"/>
      <c r="L36" s="103">
        <f t="shared" si="9"/>
        <v>0</v>
      </c>
      <c r="M36" s="7"/>
      <c r="N36" s="103">
        <f t="shared" si="10"/>
        <v>0</v>
      </c>
      <c r="O36" s="103">
        <f t="shared" si="11"/>
        <v>0</v>
      </c>
      <c r="P36" s="3"/>
      <c r="Q36" s="6"/>
      <c r="R36" s="103">
        <f t="shared" si="12"/>
        <v>0</v>
      </c>
      <c r="S36" s="6"/>
      <c r="T36" s="103">
        <f t="shared" si="13"/>
        <v>0</v>
      </c>
      <c r="U36" s="102">
        <f t="shared" si="14"/>
        <v>0</v>
      </c>
      <c r="V36" s="8" t="str">
        <f>IF(COUNTBLANK(G36:H36)+COUNTBLANK(J36:K36)+COUNTBLANK(M36:M36)+COUNTBLANK(P36:Q36)+COUNTBLANK(S36:S36)=8,"",
IF(G36&lt;Limity!$C$5," Data gotowości zbyt wczesna lub nie uzupełniona.","")&amp;
IF(G36&gt;Limity!$D$5," Data gotowości zbyt późna lub wypełnona nieprawidłowo.","")&amp;
IF(OR(ROUND(K36,2)&lt;=0,ROUND(Q36,2)&lt;=0,ROUND(M36,2)&lt;=0,ROUND(S36,2)&lt;=0,ROUND(H36,2)&lt;=0)," Co najmniej jedna wartość nie jest większa od zera.","")&amp;
IF(K36&gt;Limity!$D$6," Abonament za Usługę TD w Wariancie A ponad limit.","")&amp;
IF(Q36&gt;Limity!$D$7," Abonament za Usługę TD w Wariancie B ponad limit.","")&amp;
IF(Q36-K36&gt;Limity!$D$8," Różnica wartości abonamentów za Usługę TD wariantów A i B ponad limit.","")&amp;
IF(M36&gt;Limity!$D$9," Abonament za zwiększenie przepustowości w Wariancie A ponad limit.","")&amp;
IF(S36&gt;Limity!$D$10," Abonament za zwiększenie przepustowości w Wariancie B ponad limit.","")&amp;
IF(H36&gt;Limity!$D$11," Opłata za zestawienie łącza ponad limit.","")&amp;
IF(J36=""," Nie wskazano PWR. ",IF(ISERROR(VLOOKUP(J36,'Listy punktów styku'!$B$11:$B$41,1,FALSE))," Nie wskazano PWR z listy.",""))&amp;
IF(P36=""," Nie wskazano FPS. ",IF(ISERROR(VLOOKUP(P36,'Listy punktów styku'!$B$44:$B$61,1,FALSE))," Nie wskazano FPS z listy.",""))
)</f>
        <v/>
      </c>
    </row>
    <row r="37" spans="1:22" x14ac:dyDescent="0.35">
      <c r="A37" s="121">
        <v>23</v>
      </c>
      <c r="B37" s="123">
        <v>21686552</v>
      </c>
      <c r="C37" s="123">
        <v>262481</v>
      </c>
      <c r="D37" s="129" t="s">
        <v>382</v>
      </c>
      <c r="E37" s="129" t="s">
        <v>124</v>
      </c>
      <c r="F37" s="124">
        <v>5</v>
      </c>
      <c r="G37" s="28"/>
      <c r="H37" s="4"/>
      <c r="I37" s="102">
        <f t="shared" si="8"/>
        <v>0</v>
      </c>
      <c r="J37" s="3"/>
      <c r="K37" s="6"/>
      <c r="L37" s="103">
        <f t="shared" si="9"/>
        <v>0</v>
      </c>
      <c r="M37" s="7"/>
      <c r="N37" s="103">
        <f t="shared" si="10"/>
        <v>0</v>
      </c>
      <c r="O37" s="103">
        <f t="shared" si="11"/>
        <v>0</v>
      </c>
      <c r="P37" s="3"/>
      <c r="Q37" s="6"/>
      <c r="R37" s="103">
        <f t="shared" si="12"/>
        <v>0</v>
      </c>
      <c r="S37" s="6"/>
      <c r="T37" s="103">
        <f t="shared" si="13"/>
        <v>0</v>
      </c>
      <c r="U37" s="102">
        <f t="shared" si="14"/>
        <v>0</v>
      </c>
      <c r="V37" s="8" t="str">
        <f>IF(COUNTBLANK(G37:H37)+COUNTBLANK(J37:K37)+COUNTBLANK(M37:M37)+COUNTBLANK(P37:Q37)+COUNTBLANK(S37:S37)=8,"",
IF(G37&lt;Limity!$C$5," Data gotowości zbyt wczesna lub nie uzupełniona.","")&amp;
IF(G37&gt;Limity!$D$5," Data gotowości zbyt późna lub wypełnona nieprawidłowo.","")&amp;
IF(OR(ROUND(K37,2)&lt;=0,ROUND(Q37,2)&lt;=0,ROUND(M37,2)&lt;=0,ROUND(S37,2)&lt;=0,ROUND(H37,2)&lt;=0)," Co najmniej jedna wartość nie jest większa od zera.","")&amp;
IF(K37&gt;Limity!$D$6," Abonament za Usługę TD w Wariancie A ponad limit.","")&amp;
IF(Q37&gt;Limity!$D$7," Abonament za Usługę TD w Wariancie B ponad limit.","")&amp;
IF(Q37-K37&gt;Limity!$D$8," Różnica wartości abonamentów za Usługę TD wariantów A i B ponad limit.","")&amp;
IF(M37&gt;Limity!$D$9," Abonament za zwiększenie przepustowości w Wariancie A ponad limit.","")&amp;
IF(S37&gt;Limity!$D$10," Abonament za zwiększenie przepustowości w Wariancie B ponad limit.","")&amp;
IF(H37&gt;Limity!$D$11," Opłata za zestawienie łącza ponad limit.","")&amp;
IF(J37=""," Nie wskazano PWR. ",IF(ISERROR(VLOOKUP(J37,'Listy punktów styku'!$B$11:$B$41,1,FALSE))," Nie wskazano PWR z listy.",""))&amp;
IF(P37=""," Nie wskazano FPS. ",IF(ISERROR(VLOOKUP(P37,'Listy punktów styku'!$B$44:$B$61,1,FALSE))," Nie wskazano FPS z listy.",""))
)</f>
        <v/>
      </c>
    </row>
    <row r="38" spans="1:22" x14ac:dyDescent="0.35">
      <c r="A38" s="121">
        <v>24</v>
      </c>
      <c r="B38" s="120">
        <v>1875158</v>
      </c>
      <c r="C38" s="120" t="s">
        <v>384</v>
      </c>
      <c r="D38" s="128" t="s">
        <v>151</v>
      </c>
      <c r="E38" s="128" t="s">
        <v>386</v>
      </c>
      <c r="F38" s="116">
        <v>11</v>
      </c>
      <c r="G38" s="28"/>
      <c r="H38" s="4"/>
      <c r="I38" s="102">
        <f t="shared" si="8"/>
        <v>0</v>
      </c>
      <c r="J38" s="3"/>
      <c r="K38" s="6"/>
      <c r="L38" s="103">
        <f t="shared" si="9"/>
        <v>0</v>
      </c>
      <c r="M38" s="7"/>
      <c r="N38" s="103">
        <f t="shared" si="10"/>
        <v>0</v>
      </c>
      <c r="O38" s="103">
        <f t="shared" si="11"/>
        <v>0</v>
      </c>
      <c r="P38" s="3"/>
      <c r="Q38" s="6"/>
      <c r="R38" s="103">
        <f t="shared" si="12"/>
        <v>0</v>
      </c>
      <c r="S38" s="6"/>
      <c r="T38" s="103">
        <f t="shared" si="13"/>
        <v>0</v>
      </c>
      <c r="U38" s="102">
        <f t="shared" si="14"/>
        <v>0</v>
      </c>
      <c r="V38" s="8" t="str">
        <f>IF(COUNTBLANK(G38:H38)+COUNTBLANK(J38:K38)+COUNTBLANK(M38:M38)+COUNTBLANK(P38:Q38)+COUNTBLANK(S38:S38)=8,"",
IF(G38&lt;Limity!$C$5," Data gotowości zbyt wczesna lub nie uzupełniona.","")&amp;
IF(G38&gt;Limity!$D$5," Data gotowości zbyt późna lub wypełnona nieprawidłowo.","")&amp;
IF(OR(ROUND(K38,2)&lt;=0,ROUND(Q38,2)&lt;=0,ROUND(M38,2)&lt;=0,ROUND(S38,2)&lt;=0,ROUND(H38,2)&lt;=0)," Co najmniej jedna wartość nie jest większa od zera.","")&amp;
IF(K38&gt;Limity!$D$6," Abonament za Usługę TD w Wariancie A ponad limit.","")&amp;
IF(Q38&gt;Limity!$D$7," Abonament za Usługę TD w Wariancie B ponad limit.","")&amp;
IF(Q38-K38&gt;Limity!$D$8," Różnica wartości abonamentów za Usługę TD wariantów A i B ponad limit.","")&amp;
IF(M38&gt;Limity!$D$9," Abonament za zwiększenie przepustowości w Wariancie A ponad limit.","")&amp;
IF(S38&gt;Limity!$D$10," Abonament za zwiększenie przepustowości w Wariancie B ponad limit.","")&amp;
IF(H38&gt;Limity!$D$11," Opłata za zestawienie łącza ponad limit.","")&amp;
IF(J38=""," Nie wskazano PWR. ",IF(ISERROR(VLOOKUP(J38,'Listy punktów styku'!$B$11:$B$41,1,FALSE))," Nie wskazano PWR z listy.",""))&amp;
IF(P38=""," Nie wskazano FPS. ",IF(ISERROR(VLOOKUP(P38,'Listy punktów styku'!$B$44:$B$61,1,FALSE))," Nie wskazano FPS z listy.",""))
)</f>
        <v/>
      </c>
    </row>
    <row r="39" spans="1:22" x14ac:dyDescent="0.35">
      <c r="A39" s="121">
        <v>25</v>
      </c>
      <c r="B39" s="120">
        <v>1875195</v>
      </c>
      <c r="C39" s="120" t="s">
        <v>388</v>
      </c>
      <c r="D39" s="128" t="s">
        <v>151</v>
      </c>
      <c r="E39" s="128" t="s">
        <v>390</v>
      </c>
      <c r="F39" s="116">
        <v>199</v>
      </c>
      <c r="G39" s="28"/>
      <c r="H39" s="4"/>
      <c r="I39" s="102">
        <f t="shared" si="8"/>
        <v>0</v>
      </c>
      <c r="J39" s="3"/>
      <c r="K39" s="6"/>
      <c r="L39" s="103">
        <f t="shared" si="9"/>
        <v>0</v>
      </c>
      <c r="M39" s="7"/>
      <c r="N39" s="103">
        <f t="shared" si="10"/>
        <v>0</v>
      </c>
      <c r="O39" s="103">
        <f t="shared" si="11"/>
        <v>0</v>
      </c>
      <c r="P39" s="3"/>
      <c r="Q39" s="6"/>
      <c r="R39" s="103">
        <f t="shared" si="12"/>
        <v>0</v>
      </c>
      <c r="S39" s="6"/>
      <c r="T39" s="103">
        <f t="shared" si="13"/>
        <v>0</v>
      </c>
      <c r="U39" s="102">
        <f t="shared" si="14"/>
        <v>0</v>
      </c>
      <c r="V39" s="8" t="str">
        <f>IF(COUNTBLANK(G39:H39)+COUNTBLANK(J39:K39)+COUNTBLANK(M39:M39)+COUNTBLANK(P39:Q39)+COUNTBLANK(S39:S39)=8,"",
IF(G39&lt;Limity!$C$5," Data gotowości zbyt wczesna lub nie uzupełniona.","")&amp;
IF(G39&gt;Limity!$D$5," Data gotowości zbyt późna lub wypełnona nieprawidłowo.","")&amp;
IF(OR(ROUND(K39,2)&lt;=0,ROUND(Q39,2)&lt;=0,ROUND(M39,2)&lt;=0,ROUND(S39,2)&lt;=0,ROUND(H39,2)&lt;=0)," Co najmniej jedna wartość nie jest większa od zera.","")&amp;
IF(K39&gt;Limity!$D$6," Abonament za Usługę TD w Wariancie A ponad limit.","")&amp;
IF(Q39&gt;Limity!$D$7," Abonament za Usługę TD w Wariancie B ponad limit.","")&amp;
IF(Q39-K39&gt;Limity!$D$8," Różnica wartości abonamentów za Usługę TD wariantów A i B ponad limit.","")&amp;
IF(M39&gt;Limity!$D$9," Abonament za zwiększenie przepustowości w Wariancie A ponad limit.","")&amp;
IF(S39&gt;Limity!$D$10," Abonament za zwiększenie przepustowości w Wariancie B ponad limit.","")&amp;
IF(H39&gt;Limity!$D$11," Opłata za zestawienie łącza ponad limit.","")&amp;
IF(J39=""," Nie wskazano PWR. ",IF(ISERROR(VLOOKUP(J39,'Listy punktów styku'!$B$11:$B$41,1,FALSE))," Nie wskazano PWR z listy.",""))&amp;
IF(P39=""," Nie wskazano FPS. ",IF(ISERROR(VLOOKUP(P39,'Listy punktów styku'!$B$44:$B$61,1,FALSE))," Nie wskazano FPS z listy.",""))
)</f>
        <v/>
      </c>
    </row>
    <row r="40" spans="1:22" x14ac:dyDescent="0.35">
      <c r="A40" s="121">
        <v>26</v>
      </c>
      <c r="B40" s="120">
        <v>1990679</v>
      </c>
      <c r="C40" s="120" t="s">
        <v>392</v>
      </c>
      <c r="D40" s="128" t="s">
        <v>395</v>
      </c>
      <c r="E40" s="128" t="s">
        <v>117</v>
      </c>
      <c r="F40" s="116">
        <v>27</v>
      </c>
      <c r="G40" s="28"/>
      <c r="H40" s="4"/>
      <c r="I40" s="102">
        <f t="shared" si="8"/>
        <v>0</v>
      </c>
      <c r="J40" s="3"/>
      <c r="K40" s="6"/>
      <c r="L40" s="103">
        <f t="shared" si="9"/>
        <v>0</v>
      </c>
      <c r="M40" s="7"/>
      <c r="N40" s="103">
        <f t="shared" si="10"/>
        <v>0</v>
      </c>
      <c r="O40" s="103">
        <f t="shared" si="11"/>
        <v>0</v>
      </c>
      <c r="P40" s="3"/>
      <c r="Q40" s="6"/>
      <c r="R40" s="103">
        <f t="shared" si="12"/>
        <v>0</v>
      </c>
      <c r="S40" s="6"/>
      <c r="T40" s="103">
        <f t="shared" si="13"/>
        <v>0</v>
      </c>
      <c r="U40" s="102">
        <f t="shared" si="14"/>
        <v>0</v>
      </c>
      <c r="V40" s="8" t="str">
        <f>IF(COUNTBLANK(G40:H40)+COUNTBLANK(J40:K40)+COUNTBLANK(M40:M40)+COUNTBLANK(P40:Q40)+COUNTBLANK(S40:S40)=8,"",
IF(G40&lt;Limity!$C$5," Data gotowości zbyt wczesna lub nie uzupełniona.","")&amp;
IF(G40&gt;Limity!$D$5," Data gotowości zbyt późna lub wypełnona nieprawidłowo.","")&amp;
IF(OR(ROUND(K40,2)&lt;=0,ROUND(Q40,2)&lt;=0,ROUND(M40,2)&lt;=0,ROUND(S40,2)&lt;=0,ROUND(H40,2)&lt;=0)," Co najmniej jedna wartość nie jest większa od zera.","")&amp;
IF(K40&gt;Limity!$D$6," Abonament za Usługę TD w Wariancie A ponad limit.","")&amp;
IF(Q40&gt;Limity!$D$7," Abonament za Usługę TD w Wariancie B ponad limit.","")&amp;
IF(Q40-K40&gt;Limity!$D$8," Różnica wartości abonamentów za Usługę TD wariantów A i B ponad limit.","")&amp;
IF(M40&gt;Limity!$D$9," Abonament za zwiększenie przepustowości w Wariancie A ponad limit.","")&amp;
IF(S40&gt;Limity!$D$10," Abonament za zwiększenie przepustowości w Wariancie B ponad limit.","")&amp;
IF(H40&gt;Limity!$D$11," Opłata za zestawienie łącza ponad limit.","")&amp;
IF(J40=""," Nie wskazano PWR. ",IF(ISERROR(VLOOKUP(J40,'Listy punktów styku'!$B$11:$B$41,1,FALSE))," Nie wskazano PWR z listy.",""))&amp;
IF(P40=""," Nie wskazano FPS. ",IF(ISERROR(VLOOKUP(P40,'Listy punktów styku'!$B$44:$B$61,1,FALSE))," Nie wskazano FPS z listy.",""))
)</f>
        <v/>
      </c>
    </row>
    <row r="41" spans="1:22" x14ac:dyDescent="0.35">
      <c r="A41" s="121">
        <v>27</v>
      </c>
      <c r="B41" s="120">
        <v>1991128</v>
      </c>
      <c r="C41" s="120" t="s">
        <v>398</v>
      </c>
      <c r="D41" s="128" t="s">
        <v>395</v>
      </c>
      <c r="E41" s="128" t="s">
        <v>113</v>
      </c>
      <c r="F41" s="116">
        <v>5</v>
      </c>
      <c r="G41" s="28"/>
      <c r="H41" s="4"/>
      <c r="I41" s="102">
        <f t="shared" si="8"/>
        <v>0</v>
      </c>
      <c r="J41" s="3"/>
      <c r="K41" s="6"/>
      <c r="L41" s="103">
        <f t="shared" si="9"/>
        <v>0</v>
      </c>
      <c r="M41" s="7"/>
      <c r="N41" s="103">
        <f t="shared" si="10"/>
        <v>0</v>
      </c>
      <c r="O41" s="103">
        <f t="shared" si="11"/>
        <v>0</v>
      </c>
      <c r="P41" s="3"/>
      <c r="Q41" s="6"/>
      <c r="R41" s="103">
        <f t="shared" si="12"/>
        <v>0</v>
      </c>
      <c r="S41" s="6"/>
      <c r="T41" s="103">
        <f t="shared" si="13"/>
        <v>0</v>
      </c>
      <c r="U41" s="102">
        <f t="shared" si="14"/>
        <v>0</v>
      </c>
      <c r="V41" s="8" t="str">
        <f>IF(COUNTBLANK(G41:H41)+COUNTBLANK(J41:K41)+COUNTBLANK(M41:M41)+COUNTBLANK(P41:Q41)+COUNTBLANK(S41:S41)=8,"",
IF(G41&lt;Limity!$C$5," Data gotowości zbyt wczesna lub nie uzupełniona.","")&amp;
IF(G41&gt;Limity!$D$5," Data gotowości zbyt późna lub wypełnona nieprawidłowo.","")&amp;
IF(OR(ROUND(K41,2)&lt;=0,ROUND(Q41,2)&lt;=0,ROUND(M41,2)&lt;=0,ROUND(S41,2)&lt;=0,ROUND(H41,2)&lt;=0)," Co najmniej jedna wartość nie jest większa od zera.","")&amp;
IF(K41&gt;Limity!$D$6," Abonament za Usługę TD w Wariancie A ponad limit.","")&amp;
IF(Q41&gt;Limity!$D$7," Abonament za Usługę TD w Wariancie B ponad limit.","")&amp;
IF(Q41-K41&gt;Limity!$D$8," Różnica wartości abonamentów za Usługę TD wariantów A i B ponad limit.","")&amp;
IF(M41&gt;Limity!$D$9," Abonament za zwiększenie przepustowości w Wariancie A ponad limit.","")&amp;
IF(S41&gt;Limity!$D$10," Abonament za zwiększenie przepustowości w Wariancie B ponad limit.","")&amp;
IF(H41&gt;Limity!$D$11," Opłata za zestawienie łącza ponad limit.","")&amp;
IF(J41=""," Nie wskazano PWR. ",IF(ISERROR(VLOOKUP(J41,'Listy punktów styku'!$B$11:$B$41,1,FALSE))," Nie wskazano PWR z listy.",""))&amp;
IF(P41=""," Nie wskazano FPS. ",IF(ISERROR(VLOOKUP(P41,'Listy punktów styku'!$B$44:$B$61,1,FALSE))," Nie wskazano FPS z listy.",""))
)</f>
        <v/>
      </c>
    </row>
    <row r="42" spans="1:22" x14ac:dyDescent="0.35">
      <c r="A42" s="121">
        <v>28</v>
      </c>
      <c r="B42" s="120">
        <v>2168144</v>
      </c>
      <c r="C42" s="120" t="s">
        <v>400</v>
      </c>
      <c r="D42" s="128" t="s">
        <v>404</v>
      </c>
      <c r="E42" s="128" t="s">
        <v>102</v>
      </c>
      <c r="F42" s="116">
        <v>148</v>
      </c>
      <c r="G42" s="28"/>
      <c r="H42" s="4"/>
      <c r="I42" s="102">
        <f t="shared" si="8"/>
        <v>0</v>
      </c>
      <c r="J42" s="3"/>
      <c r="K42" s="6"/>
      <c r="L42" s="103">
        <f t="shared" si="9"/>
        <v>0</v>
      </c>
      <c r="M42" s="7"/>
      <c r="N42" s="103">
        <f t="shared" si="10"/>
        <v>0</v>
      </c>
      <c r="O42" s="103">
        <f t="shared" si="11"/>
        <v>0</v>
      </c>
      <c r="P42" s="3"/>
      <c r="Q42" s="6"/>
      <c r="R42" s="103">
        <f t="shared" si="12"/>
        <v>0</v>
      </c>
      <c r="S42" s="6"/>
      <c r="T42" s="103">
        <f t="shared" si="13"/>
        <v>0</v>
      </c>
      <c r="U42" s="102">
        <f t="shared" si="14"/>
        <v>0</v>
      </c>
      <c r="V42" s="8" t="str">
        <f>IF(COUNTBLANK(G42:H42)+COUNTBLANK(J42:K42)+COUNTBLANK(M42:M42)+COUNTBLANK(P42:Q42)+COUNTBLANK(S42:S42)=8,"",
IF(G42&lt;Limity!$C$5," Data gotowości zbyt wczesna lub nie uzupełniona.","")&amp;
IF(G42&gt;Limity!$D$5," Data gotowości zbyt późna lub wypełnona nieprawidłowo.","")&amp;
IF(OR(ROUND(K42,2)&lt;=0,ROUND(Q42,2)&lt;=0,ROUND(M42,2)&lt;=0,ROUND(S42,2)&lt;=0,ROUND(H42,2)&lt;=0)," Co najmniej jedna wartość nie jest większa od zera.","")&amp;
IF(K42&gt;Limity!$D$6," Abonament za Usługę TD w Wariancie A ponad limit.","")&amp;
IF(Q42&gt;Limity!$D$7," Abonament za Usługę TD w Wariancie B ponad limit.","")&amp;
IF(Q42-K42&gt;Limity!$D$8," Różnica wartości abonamentów za Usługę TD wariantów A i B ponad limit.","")&amp;
IF(M42&gt;Limity!$D$9," Abonament za zwiększenie przepustowości w Wariancie A ponad limit.","")&amp;
IF(S42&gt;Limity!$D$10," Abonament za zwiększenie przepustowości w Wariancie B ponad limit.","")&amp;
IF(H42&gt;Limity!$D$11," Opłata za zestawienie łącza ponad limit.","")&amp;
IF(J42=""," Nie wskazano PWR. ",IF(ISERROR(VLOOKUP(J42,'Listy punktów styku'!$B$11:$B$41,1,FALSE))," Nie wskazano PWR z listy.",""))&amp;
IF(P42=""," Nie wskazano FPS. ",IF(ISERROR(VLOOKUP(P42,'Listy punktów styku'!$B$44:$B$61,1,FALSE))," Nie wskazano FPS z listy.",""))
)</f>
        <v/>
      </c>
    </row>
    <row r="43" spans="1:22" x14ac:dyDescent="0.35">
      <c r="A43" s="121">
        <v>29</v>
      </c>
      <c r="B43" s="120">
        <v>2272493</v>
      </c>
      <c r="C43" s="120" t="s">
        <v>406</v>
      </c>
      <c r="D43" s="128" t="s">
        <v>408</v>
      </c>
      <c r="E43" s="128" t="s">
        <v>102</v>
      </c>
      <c r="F43" s="116">
        <v>175</v>
      </c>
      <c r="G43" s="28"/>
      <c r="H43" s="4"/>
      <c r="I43" s="102">
        <f t="shared" si="8"/>
        <v>0</v>
      </c>
      <c r="J43" s="3"/>
      <c r="K43" s="6"/>
      <c r="L43" s="103">
        <f t="shared" si="9"/>
        <v>0</v>
      </c>
      <c r="M43" s="7"/>
      <c r="N43" s="103">
        <f t="shared" si="10"/>
        <v>0</v>
      </c>
      <c r="O43" s="103">
        <f t="shared" si="11"/>
        <v>0</v>
      </c>
      <c r="P43" s="3"/>
      <c r="Q43" s="6"/>
      <c r="R43" s="103">
        <f t="shared" si="12"/>
        <v>0</v>
      </c>
      <c r="S43" s="6"/>
      <c r="T43" s="103">
        <f t="shared" si="13"/>
        <v>0</v>
      </c>
      <c r="U43" s="102">
        <f t="shared" si="14"/>
        <v>0</v>
      </c>
      <c r="V43" s="8" t="str">
        <f>IF(COUNTBLANK(G43:H43)+COUNTBLANK(J43:K43)+COUNTBLANK(M43:M43)+COUNTBLANK(P43:Q43)+COUNTBLANK(S43:S43)=8,"",
IF(G43&lt;Limity!$C$5," Data gotowości zbyt wczesna lub nie uzupełniona.","")&amp;
IF(G43&gt;Limity!$D$5," Data gotowości zbyt późna lub wypełnona nieprawidłowo.","")&amp;
IF(OR(ROUND(K43,2)&lt;=0,ROUND(Q43,2)&lt;=0,ROUND(M43,2)&lt;=0,ROUND(S43,2)&lt;=0,ROUND(H43,2)&lt;=0)," Co najmniej jedna wartość nie jest większa od zera.","")&amp;
IF(K43&gt;Limity!$D$6," Abonament za Usługę TD w Wariancie A ponad limit.","")&amp;
IF(Q43&gt;Limity!$D$7," Abonament za Usługę TD w Wariancie B ponad limit.","")&amp;
IF(Q43-K43&gt;Limity!$D$8," Różnica wartości abonamentów za Usługę TD wariantów A i B ponad limit.","")&amp;
IF(M43&gt;Limity!$D$9," Abonament za zwiększenie przepustowości w Wariancie A ponad limit.","")&amp;
IF(S43&gt;Limity!$D$10," Abonament za zwiększenie przepustowości w Wariancie B ponad limit.","")&amp;
IF(H43&gt;Limity!$D$11," Opłata za zestawienie łącza ponad limit.","")&amp;
IF(J43=""," Nie wskazano PWR. ",IF(ISERROR(VLOOKUP(J43,'Listy punktów styku'!$B$11:$B$41,1,FALSE))," Nie wskazano PWR z listy.",""))&amp;
IF(P43=""," Nie wskazano FPS. ",IF(ISERROR(VLOOKUP(P43,'Listy punktów styku'!$B$44:$B$61,1,FALSE))," Nie wskazano FPS z listy.",""))
)</f>
        <v/>
      </c>
    </row>
    <row r="44" spans="1:22" x14ac:dyDescent="0.35">
      <c r="A44" s="121">
        <v>30</v>
      </c>
      <c r="B44" s="120">
        <v>2273354</v>
      </c>
      <c r="C44" s="120" t="s">
        <v>410</v>
      </c>
      <c r="D44" s="128" t="s">
        <v>412</v>
      </c>
      <c r="E44" s="128" t="s">
        <v>102</v>
      </c>
      <c r="F44" s="116">
        <v>70</v>
      </c>
      <c r="G44" s="28"/>
      <c r="H44" s="4"/>
      <c r="I44" s="102">
        <f t="shared" si="8"/>
        <v>0</v>
      </c>
      <c r="J44" s="3"/>
      <c r="K44" s="6"/>
      <c r="L44" s="103">
        <f t="shared" si="9"/>
        <v>0</v>
      </c>
      <c r="M44" s="7"/>
      <c r="N44" s="103">
        <f t="shared" si="10"/>
        <v>0</v>
      </c>
      <c r="O44" s="103">
        <f t="shared" si="11"/>
        <v>0</v>
      </c>
      <c r="P44" s="3"/>
      <c r="Q44" s="6"/>
      <c r="R44" s="103">
        <f t="shared" si="12"/>
        <v>0</v>
      </c>
      <c r="S44" s="6"/>
      <c r="T44" s="103">
        <f t="shared" si="13"/>
        <v>0</v>
      </c>
      <c r="U44" s="102">
        <f t="shared" si="14"/>
        <v>0</v>
      </c>
      <c r="V44" s="8" t="str">
        <f>IF(COUNTBLANK(G44:H44)+COUNTBLANK(J44:K44)+COUNTBLANK(M44:M44)+COUNTBLANK(P44:Q44)+COUNTBLANK(S44:S44)=8,"",
IF(G44&lt;Limity!$C$5," Data gotowości zbyt wczesna lub nie uzupełniona.","")&amp;
IF(G44&gt;Limity!$D$5," Data gotowości zbyt późna lub wypełnona nieprawidłowo.","")&amp;
IF(OR(ROUND(K44,2)&lt;=0,ROUND(Q44,2)&lt;=0,ROUND(M44,2)&lt;=0,ROUND(S44,2)&lt;=0,ROUND(H44,2)&lt;=0)," Co najmniej jedna wartość nie jest większa od zera.","")&amp;
IF(K44&gt;Limity!$D$6," Abonament za Usługę TD w Wariancie A ponad limit.","")&amp;
IF(Q44&gt;Limity!$D$7," Abonament za Usługę TD w Wariancie B ponad limit.","")&amp;
IF(Q44-K44&gt;Limity!$D$8," Różnica wartości abonamentów za Usługę TD wariantów A i B ponad limit.","")&amp;
IF(M44&gt;Limity!$D$9," Abonament za zwiększenie przepustowości w Wariancie A ponad limit.","")&amp;
IF(S44&gt;Limity!$D$10," Abonament za zwiększenie przepustowości w Wariancie B ponad limit.","")&amp;
IF(H44&gt;Limity!$D$11," Opłata za zestawienie łącza ponad limit.","")&amp;
IF(J44=""," Nie wskazano PWR. ",IF(ISERROR(VLOOKUP(J44,'Listy punktów styku'!$B$11:$B$41,1,FALSE))," Nie wskazano PWR z listy.",""))&amp;
IF(P44=""," Nie wskazano FPS. ",IF(ISERROR(VLOOKUP(P44,'Listy punktów styku'!$B$44:$B$61,1,FALSE))," Nie wskazano FPS z listy.",""))
)</f>
        <v/>
      </c>
    </row>
    <row r="45" spans="1:22" x14ac:dyDescent="0.35">
      <c r="A45" s="121">
        <v>31</v>
      </c>
      <c r="B45" s="120">
        <v>2274025</v>
      </c>
      <c r="C45" s="120" t="s">
        <v>414</v>
      </c>
      <c r="D45" s="128" t="s">
        <v>416</v>
      </c>
      <c r="E45" s="128" t="s">
        <v>102</v>
      </c>
      <c r="F45" s="116">
        <v>115</v>
      </c>
      <c r="G45" s="28"/>
      <c r="H45" s="4"/>
      <c r="I45" s="102">
        <f t="shared" si="8"/>
        <v>0</v>
      </c>
      <c r="J45" s="3"/>
      <c r="K45" s="6"/>
      <c r="L45" s="103">
        <f t="shared" si="9"/>
        <v>0</v>
      </c>
      <c r="M45" s="7"/>
      <c r="N45" s="103">
        <f t="shared" si="10"/>
        <v>0</v>
      </c>
      <c r="O45" s="103">
        <f t="shared" si="11"/>
        <v>0</v>
      </c>
      <c r="P45" s="3"/>
      <c r="Q45" s="6"/>
      <c r="R45" s="103">
        <f t="shared" si="12"/>
        <v>0</v>
      </c>
      <c r="S45" s="6"/>
      <c r="T45" s="103">
        <f t="shared" si="13"/>
        <v>0</v>
      </c>
      <c r="U45" s="102">
        <f t="shared" si="14"/>
        <v>0</v>
      </c>
      <c r="V45" s="8" t="str">
        <f>IF(COUNTBLANK(G45:H45)+COUNTBLANK(J45:K45)+COUNTBLANK(M45:M45)+COUNTBLANK(P45:Q45)+COUNTBLANK(S45:S45)=8,"",
IF(G45&lt;Limity!$C$5," Data gotowości zbyt wczesna lub nie uzupełniona.","")&amp;
IF(G45&gt;Limity!$D$5," Data gotowości zbyt późna lub wypełnona nieprawidłowo.","")&amp;
IF(OR(ROUND(K45,2)&lt;=0,ROUND(Q45,2)&lt;=0,ROUND(M45,2)&lt;=0,ROUND(S45,2)&lt;=0,ROUND(H45,2)&lt;=0)," Co najmniej jedna wartość nie jest większa od zera.","")&amp;
IF(K45&gt;Limity!$D$6," Abonament za Usługę TD w Wariancie A ponad limit.","")&amp;
IF(Q45&gt;Limity!$D$7," Abonament za Usługę TD w Wariancie B ponad limit.","")&amp;
IF(Q45-K45&gt;Limity!$D$8," Różnica wartości abonamentów za Usługę TD wariantów A i B ponad limit.","")&amp;
IF(M45&gt;Limity!$D$9," Abonament za zwiększenie przepustowości w Wariancie A ponad limit.","")&amp;
IF(S45&gt;Limity!$D$10," Abonament za zwiększenie przepustowości w Wariancie B ponad limit.","")&amp;
IF(H45&gt;Limity!$D$11," Opłata za zestawienie łącza ponad limit.","")&amp;
IF(J45=""," Nie wskazano PWR. ",IF(ISERROR(VLOOKUP(J45,'Listy punktów styku'!$B$11:$B$41,1,FALSE))," Nie wskazano PWR z listy.",""))&amp;
IF(P45=""," Nie wskazano FPS. ",IF(ISERROR(VLOOKUP(P45,'Listy punktów styku'!$B$44:$B$61,1,FALSE))," Nie wskazano FPS z listy.",""))
)</f>
        <v/>
      </c>
    </row>
    <row r="46" spans="1:22" x14ac:dyDescent="0.35">
      <c r="A46" s="121">
        <v>32</v>
      </c>
      <c r="B46" s="120">
        <v>2275484</v>
      </c>
      <c r="C46" s="120" t="s">
        <v>418</v>
      </c>
      <c r="D46" s="128" t="s">
        <v>420</v>
      </c>
      <c r="E46" s="128" t="s">
        <v>102</v>
      </c>
      <c r="F46" s="116">
        <v>10</v>
      </c>
      <c r="G46" s="28"/>
      <c r="H46" s="4"/>
      <c r="I46" s="102">
        <f t="shared" si="8"/>
        <v>0</v>
      </c>
      <c r="J46" s="3"/>
      <c r="K46" s="6"/>
      <c r="L46" s="103">
        <f t="shared" si="9"/>
        <v>0</v>
      </c>
      <c r="M46" s="7"/>
      <c r="N46" s="103">
        <f t="shared" si="10"/>
        <v>0</v>
      </c>
      <c r="O46" s="103">
        <f t="shared" si="11"/>
        <v>0</v>
      </c>
      <c r="P46" s="3"/>
      <c r="Q46" s="6"/>
      <c r="R46" s="103">
        <f t="shared" si="12"/>
        <v>0</v>
      </c>
      <c r="S46" s="6"/>
      <c r="T46" s="103">
        <f t="shared" si="13"/>
        <v>0</v>
      </c>
      <c r="U46" s="102">
        <f t="shared" si="14"/>
        <v>0</v>
      </c>
      <c r="V46" s="8" t="str">
        <f>IF(COUNTBLANK(G46:H46)+COUNTBLANK(J46:K46)+COUNTBLANK(M46:M46)+COUNTBLANK(P46:Q46)+COUNTBLANK(S46:S46)=8,"",
IF(G46&lt;Limity!$C$5," Data gotowości zbyt wczesna lub nie uzupełniona.","")&amp;
IF(G46&gt;Limity!$D$5," Data gotowości zbyt późna lub wypełnona nieprawidłowo.","")&amp;
IF(OR(ROUND(K46,2)&lt;=0,ROUND(Q46,2)&lt;=0,ROUND(M46,2)&lt;=0,ROUND(S46,2)&lt;=0,ROUND(H46,2)&lt;=0)," Co najmniej jedna wartość nie jest większa od zera.","")&amp;
IF(K46&gt;Limity!$D$6," Abonament za Usługę TD w Wariancie A ponad limit.","")&amp;
IF(Q46&gt;Limity!$D$7," Abonament za Usługę TD w Wariancie B ponad limit.","")&amp;
IF(Q46-K46&gt;Limity!$D$8," Różnica wartości abonamentów za Usługę TD wariantów A i B ponad limit.","")&amp;
IF(M46&gt;Limity!$D$9," Abonament za zwiększenie przepustowości w Wariancie A ponad limit.","")&amp;
IF(S46&gt;Limity!$D$10," Abonament za zwiększenie przepustowości w Wariancie B ponad limit.","")&amp;
IF(H46&gt;Limity!$D$11," Opłata za zestawienie łącza ponad limit.","")&amp;
IF(J46=""," Nie wskazano PWR. ",IF(ISERROR(VLOOKUP(J46,'Listy punktów styku'!$B$11:$B$41,1,FALSE))," Nie wskazano PWR z listy.",""))&amp;
IF(P46=""," Nie wskazano FPS. ",IF(ISERROR(VLOOKUP(P46,'Listy punktów styku'!$B$44:$B$61,1,FALSE))," Nie wskazano FPS z listy.",""))
)</f>
        <v/>
      </c>
    </row>
    <row r="47" spans="1:22" x14ac:dyDescent="0.35">
      <c r="A47" s="121">
        <v>33</v>
      </c>
      <c r="B47" s="120">
        <v>2275908</v>
      </c>
      <c r="C47" s="120" t="s">
        <v>422</v>
      </c>
      <c r="D47" s="128" t="s">
        <v>424</v>
      </c>
      <c r="E47" s="128" t="s">
        <v>102</v>
      </c>
      <c r="F47" s="116">
        <v>67</v>
      </c>
      <c r="G47" s="28"/>
      <c r="H47" s="4"/>
      <c r="I47" s="102">
        <f t="shared" si="8"/>
        <v>0</v>
      </c>
      <c r="J47" s="3"/>
      <c r="K47" s="6"/>
      <c r="L47" s="103">
        <f t="shared" si="9"/>
        <v>0</v>
      </c>
      <c r="M47" s="7"/>
      <c r="N47" s="103">
        <f t="shared" si="10"/>
        <v>0</v>
      </c>
      <c r="O47" s="103">
        <f t="shared" si="11"/>
        <v>0</v>
      </c>
      <c r="P47" s="3"/>
      <c r="Q47" s="6"/>
      <c r="R47" s="103">
        <f t="shared" si="12"/>
        <v>0</v>
      </c>
      <c r="S47" s="6"/>
      <c r="T47" s="103">
        <f t="shared" si="13"/>
        <v>0</v>
      </c>
      <c r="U47" s="102">
        <f t="shared" si="14"/>
        <v>0</v>
      </c>
      <c r="V47" s="8" t="str">
        <f>IF(COUNTBLANK(G47:H47)+COUNTBLANK(J47:K47)+COUNTBLANK(M47:M47)+COUNTBLANK(P47:Q47)+COUNTBLANK(S47:S47)=8,"",
IF(G47&lt;Limity!$C$5," Data gotowości zbyt wczesna lub nie uzupełniona.","")&amp;
IF(G47&gt;Limity!$D$5," Data gotowości zbyt późna lub wypełnona nieprawidłowo.","")&amp;
IF(OR(ROUND(K47,2)&lt;=0,ROUND(Q47,2)&lt;=0,ROUND(M47,2)&lt;=0,ROUND(S47,2)&lt;=0,ROUND(H47,2)&lt;=0)," Co najmniej jedna wartość nie jest większa od zera.","")&amp;
IF(K47&gt;Limity!$D$6," Abonament za Usługę TD w Wariancie A ponad limit.","")&amp;
IF(Q47&gt;Limity!$D$7," Abonament za Usługę TD w Wariancie B ponad limit.","")&amp;
IF(Q47-K47&gt;Limity!$D$8," Różnica wartości abonamentów za Usługę TD wariantów A i B ponad limit.","")&amp;
IF(M47&gt;Limity!$D$9," Abonament za zwiększenie przepustowości w Wariancie A ponad limit.","")&amp;
IF(S47&gt;Limity!$D$10," Abonament za zwiększenie przepustowości w Wariancie B ponad limit.","")&amp;
IF(H47&gt;Limity!$D$11," Opłata za zestawienie łącza ponad limit.","")&amp;
IF(J47=""," Nie wskazano PWR. ",IF(ISERROR(VLOOKUP(J47,'Listy punktów styku'!$B$11:$B$41,1,FALSE))," Nie wskazano PWR z listy.",""))&amp;
IF(P47=""," Nie wskazano FPS. ",IF(ISERROR(VLOOKUP(P47,'Listy punktów styku'!$B$44:$B$61,1,FALSE))," Nie wskazano FPS z listy.",""))
)</f>
        <v/>
      </c>
    </row>
    <row r="48" spans="1:22" x14ac:dyDescent="0.35">
      <c r="A48" s="121">
        <v>34</v>
      </c>
      <c r="B48" s="120">
        <v>2277058</v>
      </c>
      <c r="C48" s="120" t="s">
        <v>426</v>
      </c>
      <c r="D48" s="128" t="s">
        <v>428</v>
      </c>
      <c r="E48" s="128" t="s">
        <v>102</v>
      </c>
      <c r="F48" s="116">
        <v>212</v>
      </c>
      <c r="G48" s="28"/>
      <c r="H48" s="4"/>
      <c r="I48" s="102">
        <f t="shared" si="8"/>
        <v>0</v>
      </c>
      <c r="J48" s="3"/>
      <c r="K48" s="6"/>
      <c r="L48" s="103">
        <f t="shared" si="9"/>
        <v>0</v>
      </c>
      <c r="M48" s="7"/>
      <c r="N48" s="103">
        <f t="shared" si="10"/>
        <v>0</v>
      </c>
      <c r="O48" s="103">
        <f t="shared" si="11"/>
        <v>0</v>
      </c>
      <c r="P48" s="3"/>
      <c r="Q48" s="6"/>
      <c r="R48" s="103">
        <f t="shared" si="12"/>
        <v>0</v>
      </c>
      <c r="S48" s="6"/>
      <c r="T48" s="103">
        <f t="shared" si="13"/>
        <v>0</v>
      </c>
      <c r="U48" s="102">
        <f t="shared" si="14"/>
        <v>0</v>
      </c>
      <c r="V48" s="8" t="str">
        <f>IF(COUNTBLANK(G48:H48)+COUNTBLANK(J48:K48)+COUNTBLANK(M48:M48)+COUNTBLANK(P48:Q48)+COUNTBLANK(S48:S48)=8,"",
IF(G48&lt;Limity!$C$5," Data gotowości zbyt wczesna lub nie uzupełniona.","")&amp;
IF(G48&gt;Limity!$D$5," Data gotowości zbyt późna lub wypełnona nieprawidłowo.","")&amp;
IF(OR(ROUND(K48,2)&lt;=0,ROUND(Q48,2)&lt;=0,ROUND(M48,2)&lt;=0,ROUND(S48,2)&lt;=0,ROUND(H48,2)&lt;=0)," Co najmniej jedna wartość nie jest większa od zera.","")&amp;
IF(K48&gt;Limity!$D$6," Abonament za Usługę TD w Wariancie A ponad limit.","")&amp;
IF(Q48&gt;Limity!$D$7," Abonament za Usługę TD w Wariancie B ponad limit.","")&amp;
IF(Q48-K48&gt;Limity!$D$8," Różnica wartości abonamentów za Usługę TD wariantów A i B ponad limit.","")&amp;
IF(M48&gt;Limity!$D$9," Abonament za zwiększenie przepustowości w Wariancie A ponad limit.","")&amp;
IF(S48&gt;Limity!$D$10," Abonament za zwiększenie przepustowości w Wariancie B ponad limit.","")&amp;
IF(H48&gt;Limity!$D$11," Opłata za zestawienie łącza ponad limit.","")&amp;
IF(J48=""," Nie wskazano PWR. ",IF(ISERROR(VLOOKUP(J48,'Listy punktów styku'!$B$11:$B$41,1,FALSE))," Nie wskazano PWR z listy.",""))&amp;
IF(P48=""," Nie wskazano FPS. ",IF(ISERROR(VLOOKUP(P48,'Listy punktów styku'!$B$44:$B$61,1,FALSE))," Nie wskazano FPS z listy.",""))
)</f>
        <v/>
      </c>
    </row>
    <row r="49" spans="1:22" x14ac:dyDescent="0.35">
      <c r="A49" s="121">
        <v>35</v>
      </c>
      <c r="B49" s="120">
        <v>2278239</v>
      </c>
      <c r="C49" s="120" t="s">
        <v>430</v>
      </c>
      <c r="D49" s="128" t="s">
        <v>432</v>
      </c>
      <c r="E49" s="128" t="s">
        <v>102</v>
      </c>
      <c r="F49" s="116">
        <v>155</v>
      </c>
      <c r="G49" s="28"/>
      <c r="H49" s="4"/>
      <c r="I49" s="102">
        <f t="shared" si="8"/>
        <v>0</v>
      </c>
      <c r="J49" s="3"/>
      <c r="K49" s="6"/>
      <c r="L49" s="103">
        <f t="shared" si="9"/>
        <v>0</v>
      </c>
      <c r="M49" s="7"/>
      <c r="N49" s="103">
        <f t="shared" si="10"/>
        <v>0</v>
      </c>
      <c r="O49" s="103">
        <f t="shared" si="11"/>
        <v>0</v>
      </c>
      <c r="P49" s="3"/>
      <c r="Q49" s="6"/>
      <c r="R49" s="103">
        <f t="shared" si="12"/>
        <v>0</v>
      </c>
      <c r="S49" s="6"/>
      <c r="T49" s="103">
        <f t="shared" si="13"/>
        <v>0</v>
      </c>
      <c r="U49" s="102">
        <f t="shared" si="14"/>
        <v>0</v>
      </c>
      <c r="V49" s="8" t="str">
        <f>IF(COUNTBLANK(G49:H49)+COUNTBLANK(J49:K49)+COUNTBLANK(M49:M49)+COUNTBLANK(P49:Q49)+COUNTBLANK(S49:S49)=8,"",
IF(G49&lt;Limity!$C$5," Data gotowości zbyt wczesna lub nie uzupełniona.","")&amp;
IF(G49&gt;Limity!$D$5," Data gotowości zbyt późna lub wypełnona nieprawidłowo.","")&amp;
IF(OR(ROUND(K49,2)&lt;=0,ROUND(Q49,2)&lt;=0,ROUND(M49,2)&lt;=0,ROUND(S49,2)&lt;=0,ROUND(H49,2)&lt;=0)," Co najmniej jedna wartość nie jest większa od zera.","")&amp;
IF(K49&gt;Limity!$D$6," Abonament za Usługę TD w Wariancie A ponad limit.","")&amp;
IF(Q49&gt;Limity!$D$7," Abonament za Usługę TD w Wariancie B ponad limit.","")&amp;
IF(Q49-K49&gt;Limity!$D$8," Różnica wartości abonamentów za Usługę TD wariantów A i B ponad limit.","")&amp;
IF(M49&gt;Limity!$D$9," Abonament za zwiększenie przepustowości w Wariancie A ponad limit.","")&amp;
IF(S49&gt;Limity!$D$10," Abonament za zwiększenie przepustowości w Wariancie B ponad limit.","")&amp;
IF(H49&gt;Limity!$D$11," Opłata za zestawienie łącza ponad limit.","")&amp;
IF(J49=""," Nie wskazano PWR. ",IF(ISERROR(VLOOKUP(J49,'Listy punktów styku'!$B$11:$B$41,1,FALSE))," Nie wskazano PWR z listy.",""))&amp;
IF(P49=""," Nie wskazano FPS. ",IF(ISERROR(VLOOKUP(P49,'Listy punktów styku'!$B$44:$B$61,1,FALSE))," Nie wskazano FPS z listy.",""))
)</f>
        <v/>
      </c>
    </row>
    <row r="50" spans="1:22" x14ac:dyDescent="0.35">
      <c r="A50" s="121">
        <v>36</v>
      </c>
      <c r="B50" s="120">
        <v>2284560</v>
      </c>
      <c r="C50" s="120" t="s">
        <v>434</v>
      </c>
      <c r="D50" s="128" t="s">
        <v>436</v>
      </c>
      <c r="E50" s="128" t="s">
        <v>102</v>
      </c>
      <c r="F50" s="116">
        <v>121</v>
      </c>
      <c r="G50" s="28"/>
      <c r="H50" s="4"/>
      <c r="I50" s="102">
        <f t="shared" si="8"/>
        <v>0</v>
      </c>
      <c r="J50" s="3"/>
      <c r="K50" s="6"/>
      <c r="L50" s="103">
        <f t="shared" si="9"/>
        <v>0</v>
      </c>
      <c r="M50" s="7"/>
      <c r="N50" s="103">
        <f t="shared" si="10"/>
        <v>0</v>
      </c>
      <c r="O50" s="103">
        <f t="shared" si="11"/>
        <v>0</v>
      </c>
      <c r="P50" s="3"/>
      <c r="Q50" s="6"/>
      <c r="R50" s="103">
        <f t="shared" si="12"/>
        <v>0</v>
      </c>
      <c r="S50" s="6"/>
      <c r="T50" s="103">
        <f t="shared" si="13"/>
        <v>0</v>
      </c>
      <c r="U50" s="102">
        <f t="shared" si="14"/>
        <v>0</v>
      </c>
      <c r="V50" s="8" t="str">
        <f>IF(COUNTBLANK(G50:H50)+COUNTBLANK(J50:K50)+COUNTBLANK(M50:M50)+COUNTBLANK(P50:Q50)+COUNTBLANK(S50:S50)=8,"",
IF(G50&lt;Limity!$C$5," Data gotowości zbyt wczesna lub nie uzupełniona.","")&amp;
IF(G50&gt;Limity!$D$5," Data gotowości zbyt późna lub wypełnona nieprawidłowo.","")&amp;
IF(OR(ROUND(K50,2)&lt;=0,ROUND(Q50,2)&lt;=0,ROUND(M50,2)&lt;=0,ROUND(S50,2)&lt;=0,ROUND(H50,2)&lt;=0)," Co najmniej jedna wartość nie jest większa od zera.","")&amp;
IF(K50&gt;Limity!$D$6," Abonament za Usługę TD w Wariancie A ponad limit.","")&amp;
IF(Q50&gt;Limity!$D$7," Abonament za Usługę TD w Wariancie B ponad limit.","")&amp;
IF(Q50-K50&gt;Limity!$D$8," Różnica wartości abonamentów za Usługę TD wariantów A i B ponad limit.","")&amp;
IF(M50&gt;Limity!$D$9," Abonament za zwiększenie przepustowości w Wariancie A ponad limit.","")&amp;
IF(S50&gt;Limity!$D$10," Abonament za zwiększenie przepustowości w Wariancie B ponad limit.","")&amp;
IF(H50&gt;Limity!$D$11," Opłata za zestawienie łącza ponad limit.","")&amp;
IF(J50=""," Nie wskazano PWR. ",IF(ISERROR(VLOOKUP(J50,'Listy punktów styku'!$B$11:$B$41,1,FALSE))," Nie wskazano PWR z listy.",""))&amp;
IF(P50=""," Nie wskazano FPS. ",IF(ISERROR(VLOOKUP(P50,'Listy punktów styku'!$B$44:$B$61,1,FALSE))," Nie wskazano FPS z listy.",""))
)</f>
        <v/>
      </c>
    </row>
    <row r="51" spans="1:22" x14ac:dyDescent="0.35">
      <c r="A51" s="121">
        <v>37</v>
      </c>
      <c r="B51" s="120">
        <v>2286179</v>
      </c>
      <c r="C51" s="120" t="s">
        <v>438</v>
      </c>
      <c r="D51" s="128" t="s">
        <v>440</v>
      </c>
      <c r="E51" s="128" t="s">
        <v>102</v>
      </c>
      <c r="F51" s="116">
        <v>53</v>
      </c>
      <c r="G51" s="28"/>
      <c r="H51" s="4"/>
      <c r="I51" s="102">
        <f t="shared" si="8"/>
        <v>0</v>
      </c>
      <c r="J51" s="3"/>
      <c r="K51" s="6"/>
      <c r="L51" s="103">
        <f t="shared" si="9"/>
        <v>0</v>
      </c>
      <c r="M51" s="7"/>
      <c r="N51" s="103">
        <f t="shared" si="10"/>
        <v>0</v>
      </c>
      <c r="O51" s="103">
        <f t="shared" si="11"/>
        <v>0</v>
      </c>
      <c r="P51" s="3"/>
      <c r="Q51" s="6"/>
      <c r="R51" s="103">
        <f t="shared" si="12"/>
        <v>0</v>
      </c>
      <c r="S51" s="6"/>
      <c r="T51" s="103">
        <f t="shared" si="13"/>
        <v>0</v>
      </c>
      <c r="U51" s="102">
        <f t="shared" si="14"/>
        <v>0</v>
      </c>
      <c r="V51" s="8" t="str">
        <f>IF(COUNTBLANK(G51:H51)+COUNTBLANK(J51:K51)+COUNTBLANK(M51:M51)+COUNTBLANK(P51:Q51)+COUNTBLANK(S51:S51)=8,"",
IF(G51&lt;Limity!$C$5," Data gotowości zbyt wczesna lub nie uzupełniona.","")&amp;
IF(G51&gt;Limity!$D$5," Data gotowości zbyt późna lub wypełnona nieprawidłowo.","")&amp;
IF(OR(ROUND(K51,2)&lt;=0,ROUND(Q51,2)&lt;=0,ROUND(M51,2)&lt;=0,ROUND(S51,2)&lt;=0,ROUND(H51,2)&lt;=0)," Co najmniej jedna wartość nie jest większa od zera.","")&amp;
IF(K51&gt;Limity!$D$6," Abonament za Usługę TD w Wariancie A ponad limit.","")&amp;
IF(Q51&gt;Limity!$D$7," Abonament za Usługę TD w Wariancie B ponad limit.","")&amp;
IF(Q51-K51&gt;Limity!$D$8," Różnica wartości abonamentów za Usługę TD wariantów A i B ponad limit.","")&amp;
IF(M51&gt;Limity!$D$9," Abonament za zwiększenie przepustowości w Wariancie A ponad limit.","")&amp;
IF(S51&gt;Limity!$D$10," Abonament za zwiększenie przepustowości w Wariancie B ponad limit.","")&amp;
IF(H51&gt;Limity!$D$11," Opłata za zestawienie łącza ponad limit.","")&amp;
IF(J51=""," Nie wskazano PWR. ",IF(ISERROR(VLOOKUP(J51,'Listy punktów styku'!$B$11:$B$41,1,FALSE))," Nie wskazano PWR z listy.",""))&amp;
IF(P51=""," Nie wskazano FPS. ",IF(ISERROR(VLOOKUP(P51,'Listy punktów styku'!$B$44:$B$61,1,FALSE))," Nie wskazano FPS z listy.",""))
)</f>
        <v/>
      </c>
    </row>
    <row r="52" spans="1:22" x14ac:dyDescent="0.35">
      <c r="A52" s="121">
        <v>38</v>
      </c>
      <c r="B52" s="120">
        <v>2288454</v>
      </c>
      <c r="C52" s="120" t="s">
        <v>442</v>
      </c>
      <c r="D52" s="128" t="s">
        <v>444</v>
      </c>
      <c r="E52" s="128" t="s">
        <v>102</v>
      </c>
      <c r="F52" s="116">
        <v>52</v>
      </c>
      <c r="G52" s="28"/>
      <c r="H52" s="4"/>
      <c r="I52" s="102">
        <f t="shared" si="8"/>
        <v>0</v>
      </c>
      <c r="J52" s="3"/>
      <c r="K52" s="6"/>
      <c r="L52" s="103">
        <f t="shared" si="9"/>
        <v>0</v>
      </c>
      <c r="M52" s="7"/>
      <c r="N52" s="103">
        <f t="shared" si="10"/>
        <v>0</v>
      </c>
      <c r="O52" s="103">
        <f t="shared" si="11"/>
        <v>0</v>
      </c>
      <c r="P52" s="3"/>
      <c r="Q52" s="6"/>
      <c r="R52" s="103">
        <f t="shared" si="12"/>
        <v>0</v>
      </c>
      <c r="S52" s="6"/>
      <c r="T52" s="103">
        <f t="shared" si="13"/>
        <v>0</v>
      </c>
      <c r="U52" s="102">
        <f t="shared" si="14"/>
        <v>0</v>
      </c>
      <c r="V52" s="8" t="str">
        <f>IF(COUNTBLANK(G52:H52)+COUNTBLANK(J52:K52)+COUNTBLANK(M52:M52)+COUNTBLANK(P52:Q52)+COUNTBLANK(S52:S52)=8,"",
IF(G52&lt;Limity!$C$5," Data gotowości zbyt wczesna lub nie uzupełniona.","")&amp;
IF(G52&gt;Limity!$D$5," Data gotowości zbyt późna lub wypełnona nieprawidłowo.","")&amp;
IF(OR(ROUND(K52,2)&lt;=0,ROUND(Q52,2)&lt;=0,ROUND(M52,2)&lt;=0,ROUND(S52,2)&lt;=0,ROUND(H52,2)&lt;=0)," Co najmniej jedna wartość nie jest większa od zera.","")&amp;
IF(K52&gt;Limity!$D$6," Abonament za Usługę TD w Wariancie A ponad limit.","")&amp;
IF(Q52&gt;Limity!$D$7," Abonament za Usługę TD w Wariancie B ponad limit.","")&amp;
IF(Q52-K52&gt;Limity!$D$8," Różnica wartości abonamentów za Usługę TD wariantów A i B ponad limit.","")&amp;
IF(M52&gt;Limity!$D$9," Abonament za zwiększenie przepustowości w Wariancie A ponad limit.","")&amp;
IF(S52&gt;Limity!$D$10," Abonament za zwiększenie przepustowości w Wariancie B ponad limit.","")&amp;
IF(H52&gt;Limity!$D$11," Opłata za zestawienie łącza ponad limit.","")&amp;
IF(J52=""," Nie wskazano PWR. ",IF(ISERROR(VLOOKUP(J52,'Listy punktów styku'!$B$11:$B$41,1,FALSE))," Nie wskazano PWR z listy.",""))&amp;
IF(P52=""," Nie wskazano FPS. ",IF(ISERROR(VLOOKUP(P52,'Listy punktów styku'!$B$44:$B$61,1,FALSE))," Nie wskazano FPS z listy.",""))
)</f>
        <v/>
      </c>
    </row>
    <row r="53" spans="1:22" x14ac:dyDescent="0.35">
      <c r="A53" s="121">
        <v>39</v>
      </c>
      <c r="B53" s="120">
        <v>2294204</v>
      </c>
      <c r="C53" s="120" t="s">
        <v>446</v>
      </c>
      <c r="D53" s="128" t="s">
        <v>448</v>
      </c>
      <c r="E53" s="128" t="s">
        <v>124</v>
      </c>
      <c r="F53" s="116">
        <v>1</v>
      </c>
      <c r="G53" s="28"/>
      <c r="H53" s="4"/>
      <c r="I53" s="102">
        <f t="shared" si="8"/>
        <v>0</v>
      </c>
      <c r="J53" s="3"/>
      <c r="K53" s="6"/>
      <c r="L53" s="103">
        <f t="shared" si="9"/>
        <v>0</v>
      </c>
      <c r="M53" s="7"/>
      <c r="N53" s="103">
        <f t="shared" si="10"/>
        <v>0</v>
      </c>
      <c r="O53" s="103">
        <f t="shared" si="11"/>
        <v>0</v>
      </c>
      <c r="P53" s="3"/>
      <c r="Q53" s="6"/>
      <c r="R53" s="103">
        <f t="shared" si="12"/>
        <v>0</v>
      </c>
      <c r="S53" s="6"/>
      <c r="T53" s="103">
        <f t="shared" si="13"/>
        <v>0</v>
      </c>
      <c r="U53" s="102">
        <f t="shared" si="14"/>
        <v>0</v>
      </c>
      <c r="V53" s="8" t="str">
        <f>IF(COUNTBLANK(G53:H53)+COUNTBLANK(J53:K53)+COUNTBLANK(M53:M53)+COUNTBLANK(P53:Q53)+COUNTBLANK(S53:S53)=8,"",
IF(G53&lt;Limity!$C$5," Data gotowości zbyt wczesna lub nie uzupełniona.","")&amp;
IF(G53&gt;Limity!$D$5," Data gotowości zbyt późna lub wypełnona nieprawidłowo.","")&amp;
IF(OR(ROUND(K53,2)&lt;=0,ROUND(Q53,2)&lt;=0,ROUND(M53,2)&lt;=0,ROUND(S53,2)&lt;=0,ROUND(H53,2)&lt;=0)," Co najmniej jedna wartość nie jest większa od zera.","")&amp;
IF(K53&gt;Limity!$D$6," Abonament za Usługę TD w Wariancie A ponad limit.","")&amp;
IF(Q53&gt;Limity!$D$7," Abonament za Usługę TD w Wariancie B ponad limit.","")&amp;
IF(Q53-K53&gt;Limity!$D$8," Różnica wartości abonamentów za Usługę TD wariantów A i B ponad limit.","")&amp;
IF(M53&gt;Limity!$D$9," Abonament za zwiększenie przepustowości w Wariancie A ponad limit.","")&amp;
IF(S53&gt;Limity!$D$10," Abonament za zwiększenie przepustowości w Wariancie B ponad limit.","")&amp;
IF(H53&gt;Limity!$D$11," Opłata za zestawienie łącza ponad limit.","")&amp;
IF(J53=""," Nie wskazano PWR. ",IF(ISERROR(VLOOKUP(J53,'Listy punktów styku'!$B$11:$B$41,1,FALSE))," Nie wskazano PWR z listy.",""))&amp;
IF(P53=""," Nie wskazano FPS. ",IF(ISERROR(VLOOKUP(P53,'Listy punktów styku'!$B$44:$B$61,1,FALSE))," Nie wskazano FPS z listy.",""))
)</f>
        <v/>
      </c>
    </row>
    <row r="54" spans="1:22" x14ac:dyDescent="0.35">
      <c r="A54" s="121">
        <v>40</v>
      </c>
      <c r="B54" s="120">
        <v>2296335</v>
      </c>
      <c r="C54" s="120" t="s">
        <v>450</v>
      </c>
      <c r="D54" s="128" t="s">
        <v>452</v>
      </c>
      <c r="E54" s="128" t="s">
        <v>102</v>
      </c>
      <c r="F54" s="116">
        <v>48</v>
      </c>
      <c r="G54" s="28"/>
      <c r="H54" s="4"/>
      <c r="I54" s="102">
        <f t="shared" si="8"/>
        <v>0</v>
      </c>
      <c r="J54" s="3"/>
      <c r="K54" s="6"/>
      <c r="L54" s="103">
        <f t="shared" si="9"/>
        <v>0</v>
      </c>
      <c r="M54" s="7"/>
      <c r="N54" s="103">
        <f t="shared" si="10"/>
        <v>0</v>
      </c>
      <c r="O54" s="103">
        <f t="shared" si="11"/>
        <v>0</v>
      </c>
      <c r="P54" s="3"/>
      <c r="Q54" s="6"/>
      <c r="R54" s="103">
        <f t="shared" si="12"/>
        <v>0</v>
      </c>
      <c r="S54" s="6"/>
      <c r="T54" s="103">
        <f t="shared" si="13"/>
        <v>0</v>
      </c>
      <c r="U54" s="102">
        <f t="shared" si="14"/>
        <v>0</v>
      </c>
      <c r="V54" s="8" t="str">
        <f>IF(COUNTBLANK(G54:H54)+COUNTBLANK(J54:K54)+COUNTBLANK(M54:M54)+COUNTBLANK(P54:Q54)+COUNTBLANK(S54:S54)=8,"",
IF(G54&lt;Limity!$C$5," Data gotowości zbyt wczesna lub nie uzupełniona.","")&amp;
IF(G54&gt;Limity!$D$5," Data gotowości zbyt późna lub wypełnona nieprawidłowo.","")&amp;
IF(OR(ROUND(K54,2)&lt;=0,ROUND(Q54,2)&lt;=0,ROUND(M54,2)&lt;=0,ROUND(S54,2)&lt;=0,ROUND(H54,2)&lt;=0)," Co najmniej jedna wartość nie jest większa od zera.","")&amp;
IF(K54&gt;Limity!$D$6," Abonament za Usługę TD w Wariancie A ponad limit.","")&amp;
IF(Q54&gt;Limity!$D$7," Abonament za Usługę TD w Wariancie B ponad limit.","")&amp;
IF(Q54-K54&gt;Limity!$D$8," Różnica wartości abonamentów za Usługę TD wariantów A i B ponad limit.","")&amp;
IF(M54&gt;Limity!$D$9," Abonament za zwiększenie przepustowości w Wariancie A ponad limit.","")&amp;
IF(S54&gt;Limity!$D$10," Abonament za zwiększenie przepustowości w Wariancie B ponad limit.","")&amp;
IF(H54&gt;Limity!$D$11," Opłata za zestawienie łącza ponad limit.","")&amp;
IF(J54=""," Nie wskazano PWR. ",IF(ISERROR(VLOOKUP(J54,'Listy punktów styku'!$B$11:$B$41,1,FALSE))," Nie wskazano PWR z listy.",""))&amp;
IF(P54=""," Nie wskazano FPS. ",IF(ISERROR(VLOOKUP(P54,'Listy punktów styku'!$B$44:$B$61,1,FALSE))," Nie wskazano FPS z listy.",""))
)</f>
        <v/>
      </c>
    </row>
    <row r="55" spans="1:22" x14ac:dyDescent="0.35">
      <c r="A55" s="121">
        <v>41</v>
      </c>
      <c r="B55" s="120">
        <v>2302979</v>
      </c>
      <c r="C55" s="120" t="s">
        <v>454</v>
      </c>
      <c r="D55" s="128" t="s">
        <v>457</v>
      </c>
      <c r="E55" s="128" t="s">
        <v>102</v>
      </c>
      <c r="F55" s="116">
        <v>1</v>
      </c>
      <c r="G55" s="28"/>
      <c r="H55" s="4"/>
      <c r="I55" s="102">
        <f t="shared" si="8"/>
        <v>0</v>
      </c>
      <c r="J55" s="3"/>
      <c r="K55" s="6"/>
      <c r="L55" s="103">
        <f t="shared" si="9"/>
        <v>0</v>
      </c>
      <c r="M55" s="7"/>
      <c r="N55" s="103">
        <f t="shared" si="10"/>
        <v>0</v>
      </c>
      <c r="O55" s="103">
        <f t="shared" si="11"/>
        <v>0</v>
      </c>
      <c r="P55" s="3"/>
      <c r="Q55" s="6"/>
      <c r="R55" s="103">
        <f t="shared" si="12"/>
        <v>0</v>
      </c>
      <c r="S55" s="6"/>
      <c r="T55" s="103">
        <f t="shared" si="13"/>
        <v>0</v>
      </c>
      <c r="U55" s="102">
        <f t="shared" si="14"/>
        <v>0</v>
      </c>
      <c r="V55" s="8" t="str">
        <f>IF(COUNTBLANK(G55:H55)+COUNTBLANK(J55:K55)+COUNTBLANK(M55:M55)+COUNTBLANK(P55:Q55)+COUNTBLANK(S55:S55)=8,"",
IF(G55&lt;Limity!$C$5," Data gotowości zbyt wczesna lub nie uzupełniona.","")&amp;
IF(G55&gt;Limity!$D$5," Data gotowości zbyt późna lub wypełnona nieprawidłowo.","")&amp;
IF(OR(ROUND(K55,2)&lt;=0,ROUND(Q55,2)&lt;=0,ROUND(M55,2)&lt;=0,ROUND(S55,2)&lt;=0,ROUND(H55,2)&lt;=0)," Co najmniej jedna wartość nie jest większa od zera.","")&amp;
IF(K55&gt;Limity!$D$6," Abonament za Usługę TD w Wariancie A ponad limit.","")&amp;
IF(Q55&gt;Limity!$D$7," Abonament za Usługę TD w Wariancie B ponad limit.","")&amp;
IF(Q55-K55&gt;Limity!$D$8," Różnica wartości abonamentów za Usługę TD wariantów A i B ponad limit.","")&amp;
IF(M55&gt;Limity!$D$9," Abonament za zwiększenie przepustowości w Wariancie A ponad limit.","")&amp;
IF(S55&gt;Limity!$D$10," Abonament za zwiększenie przepustowości w Wariancie B ponad limit.","")&amp;
IF(H55&gt;Limity!$D$11," Opłata za zestawienie łącza ponad limit.","")&amp;
IF(J55=""," Nie wskazano PWR. ",IF(ISERROR(VLOOKUP(J55,'Listy punktów styku'!$B$11:$B$41,1,FALSE))," Nie wskazano PWR z listy.",""))&amp;
IF(P55=""," Nie wskazano FPS. ",IF(ISERROR(VLOOKUP(P55,'Listy punktów styku'!$B$44:$B$61,1,FALSE))," Nie wskazano FPS z listy.",""))
)</f>
        <v/>
      </c>
    </row>
    <row r="56" spans="1:22" x14ac:dyDescent="0.35">
      <c r="A56" s="121">
        <v>42</v>
      </c>
      <c r="B56" s="120">
        <v>2306247</v>
      </c>
      <c r="C56" s="120" t="s">
        <v>459</v>
      </c>
      <c r="D56" s="128" t="s">
        <v>461</v>
      </c>
      <c r="E56" s="128" t="s">
        <v>102</v>
      </c>
      <c r="F56" s="116">
        <v>100</v>
      </c>
      <c r="G56" s="28"/>
      <c r="H56" s="4"/>
      <c r="I56" s="102">
        <f t="shared" si="8"/>
        <v>0</v>
      </c>
      <c r="J56" s="3"/>
      <c r="K56" s="6"/>
      <c r="L56" s="103">
        <f t="shared" si="9"/>
        <v>0</v>
      </c>
      <c r="M56" s="7"/>
      <c r="N56" s="103">
        <f t="shared" si="10"/>
        <v>0</v>
      </c>
      <c r="O56" s="103">
        <f t="shared" si="11"/>
        <v>0</v>
      </c>
      <c r="P56" s="3"/>
      <c r="Q56" s="6"/>
      <c r="R56" s="103">
        <f t="shared" si="12"/>
        <v>0</v>
      </c>
      <c r="S56" s="6"/>
      <c r="T56" s="103">
        <f t="shared" si="13"/>
        <v>0</v>
      </c>
      <c r="U56" s="102">
        <f t="shared" si="14"/>
        <v>0</v>
      </c>
      <c r="V56" s="8" t="str">
        <f>IF(COUNTBLANK(G56:H56)+COUNTBLANK(J56:K56)+COUNTBLANK(M56:M56)+COUNTBLANK(P56:Q56)+COUNTBLANK(S56:S56)=8,"",
IF(G56&lt;Limity!$C$5," Data gotowości zbyt wczesna lub nie uzupełniona.","")&amp;
IF(G56&gt;Limity!$D$5," Data gotowości zbyt późna lub wypełnona nieprawidłowo.","")&amp;
IF(OR(ROUND(K56,2)&lt;=0,ROUND(Q56,2)&lt;=0,ROUND(M56,2)&lt;=0,ROUND(S56,2)&lt;=0,ROUND(H56,2)&lt;=0)," Co najmniej jedna wartość nie jest większa od zera.","")&amp;
IF(K56&gt;Limity!$D$6," Abonament za Usługę TD w Wariancie A ponad limit.","")&amp;
IF(Q56&gt;Limity!$D$7," Abonament za Usługę TD w Wariancie B ponad limit.","")&amp;
IF(Q56-K56&gt;Limity!$D$8," Różnica wartości abonamentów za Usługę TD wariantów A i B ponad limit.","")&amp;
IF(M56&gt;Limity!$D$9," Abonament za zwiększenie przepustowości w Wariancie A ponad limit.","")&amp;
IF(S56&gt;Limity!$D$10," Abonament za zwiększenie przepustowości w Wariancie B ponad limit.","")&amp;
IF(H56&gt;Limity!$D$11," Opłata za zestawienie łącza ponad limit.","")&amp;
IF(J56=""," Nie wskazano PWR. ",IF(ISERROR(VLOOKUP(J56,'Listy punktów styku'!$B$11:$B$41,1,FALSE))," Nie wskazano PWR z listy.",""))&amp;
IF(P56=""," Nie wskazano FPS. ",IF(ISERROR(VLOOKUP(P56,'Listy punktów styku'!$B$44:$B$61,1,FALSE))," Nie wskazano FPS z listy.",""))
)</f>
        <v/>
      </c>
    </row>
    <row r="57" spans="1:22" x14ac:dyDescent="0.35">
      <c r="A57" s="121">
        <v>43</v>
      </c>
      <c r="B57" s="120">
        <v>2314010</v>
      </c>
      <c r="C57" s="120" t="s">
        <v>463</v>
      </c>
      <c r="D57" s="128" t="s">
        <v>466</v>
      </c>
      <c r="E57" s="128" t="s">
        <v>468</v>
      </c>
      <c r="F57" s="116">
        <v>68</v>
      </c>
      <c r="G57" s="28"/>
      <c r="H57" s="4"/>
      <c r="I57" s="102">
        <f t="shared" si="8"/>
        <v>0</v>
      </c>
      <c r="J57" s="3"/>
      <c r="K57" s="6"/>
      <c r="L57" s="103">
        <f t="shared" si="9"/>
        <v>0</v>
      </c>
      <c r="M57" s="7"/>
      <c r="N57" s="103">
        <f t="shared" si="10"/>
        <v>0</v>
      </c>
      <c r="O57" s="103">
        <f t="shared" si="11"/>
        <v>0</v>
      </c>
      <c r="P57" s="3"/>
      <c r="Q57" s="6"/>
      <c r="R57" s="103">
        <f t="shared" si="12"/>
        <v>0</v>
      </c>
      <c r="S57" s="6"/>
      <c r="T57" s="103">
        <f t="shared" si="13"/>
        <v>0</v>
      </c>
      <c r="U57" s="102">
        <f t="shared" si="14"/>
        <v>0</v>
      </c>
      <c r="V57" s="8" t="str">
        <f>IF(COUNTBLANK(G57:H57)+COUNTBLANK(J57:K57)+COUNTBLANK(M57:M57)+COUNTBLANK(P57:Q57)+COUNTBLANK(S57:S57)=8,"",
IF(G57&lt;Limity!$C$5," Data gotowości zbyt wczesna lub nie uzupełniona.","")&amp;
IF(G57&gt;Limity!$D$5," Data gotowości zbyt późna lub wypełnona nieprawidłowo.","")&amp;
IF(OR(ROUND(K57,2)&lt;=0,ROUND(Q57,2)&lt;=0,ROUND(M57,2)&lt;=0,ROUND(S57,2)&lt;=0,ROUND(H57,2)&lt;=0)," Co najmniej jedna wartość nie jest większa od zera.","")&amp;
IF(K57&gt;Limity!$D$6," Abonament za Usługę TD w Wariancie A ponad limit.","")&amp;
IF(Q57&gt;Limity!$D$7," Abonament za Usługę TD w Wariancie B ponad limit.","")&amp;
IF(Q57-K57&gt;Limity!$D$8," Różnica wartości abonamentów za Usługę TD wariantów A i B ponad limit.","")&amp;
IF(M57&gt;Limity!$D$9," Abonament za zwiększenie przepustowości w Wariancie A ponad limit.","")&amp;
IF(S57&gt;Limity!$D$10," Abonament za zwiększenie przepustowości w Wariancie B ponad limit.","")&amp;
IF(H57&gt;Limity!$D$11," Opłata za zestawienie łącza ponad limit.","")&amp;
IF(J57=""," Nie wskazano PWR. ",IF(ISERROR(VLOOKUP(J57,'Listy punktów styku'!$B$11:$B$41,1,FALSE))," Nie wskazano PWR z listy.",""))&amp;
IF(P57=""," Nie wskazano FPS. ",IF(ISERROR(VLOOKUP(P57,'Listy punktów styku'!$B$44:$B$61,1,FALSE))," Nie wskazano FPS z listy.",""))
)</f>
        <v/>
      </c>
    </row>
    <row r="58" spans="1:22" x14ac:dyDescent="0.35">
      <c r="A58" s="121">
        <v>44</v>
      </c>
      <c r="B58" s="120">
        <v>2329820</v>
      </c>
      <c r="C58" s="120" t="s">
        <v>470</v>
      </c>
      <c r="D58" s="128" t="s">
        <v>472</v>
      </c>
      <c r="E58" s="128" t="s">
        <v>102</v>
      </c>
      <c r="F58" s="116">
        <v>80</v>
      </c>
      <c r="G58" s="28"/>
      <c r="H58" s="4"/>
      <c r="I58" s="102">
        <f t="shared" si="8"/>
        <v>0</v>
      </c>
      <c r="J58" s="3"/>
      <c r="K58" s="6"/>
      <c r="L58" s="103">
        <f t="shared" si="9"/>
        <v>0</v>
      </c>
      <c r="M58" s="7"/>
      <c r="N58" s="103">
        <f t="shared" si="10"/>
        <v>0</v>
      </c>
      <c r="O58" s="103">
        <f t="shared" si="11"/>
        <v>0</v>
      </c>
      <c r="P58" s="3"/>
      <c r="Q58" s="6"/>
      <c r="R58" s="103">
        <f t="shared" si="12"/>
        <v>0</v>
      </c>
      <c r="S58" s="6"/>
      <c r="T58" s="103">
        <f t="shared" si="13"/>
        <v>0</v>
      </c>
      <c r="U58" s="102">
        <f t="shared" si="14"/>
        <v>0</v>
      </c>
      <c r="V58" s="8" t="str">
        <f>IF(COUNTBLANK(G58:H58)+COUNTBLANK(J58:K58)+COUNTBLANK(M58:M58)+COUNTBLANK(P58:Q58)+COUNTBLANK(S58:S58)=8,"",
IF(G58&lt;Limity!$C$5," Data gotowości zbyt wczesna lub nie uzupełniona.","")&amp;
IF(G58&gt;Limity!$D$5," Data gotowości zbyt późna lub wypełnona nieprawidłowo.","")&amp;
IF(OR(ROUND(K58,2)&lt;=0,ROUND(Q58,2)&lt;=0,ROUND(M58,2)&lt;=0,ROUND(S58,2)&lt;=0,ROUND(H58,2)&lt;=0)," Co najmniej jedna wartość nie jest większa od zera.","")&amp;
IF(K58&gt;Limity!$D$6," Abonament za Usługę TD w Wariancie A ponad limit.","")&amp;
IF(Q58&gt;Limity!$D$7," Abonament za Usługę TD w Wariancie B ponad limit.","")&amp;
IF(Q58-K58&gt;Limity!$D$8," Różnica wartości abonamentów za Usługę TD wariantów A i B ponad limit.","")&amp;
IF(M58&gt;Limity!$D$9," Abonament za zwiększenie przepustowości w Wariancie A ponad limit.","")&amp;
IF(S58&gt;Limity!$D$10," Abonament za zwiększenie przepustowości w Wariancie B ponad limit.","")&amp;
IF(H58&gt;Limity!$D$11," Opłata za zestawienie łącza ponad limit.","")&amp;
IF(J58=""," Nie wskazano PWR. ",IF(ISERROR(VLOOKUP(J58,'Listy punktów styku'!$B$11:$B$41,1,FALSE))," Nie wskazano PWR z listy.",""))&amp;
IF(P58=""," Nie wskazano FPS. ",IF(ISERROR(VLOOKUP(P58,'Listy punktów styku'!$B$44:$B$61,1,FALSE))," Nie wskazano FPS z listy.",""))
)</f>
        <v/>
      </c>
    </row>
    <row r="59" spans="1:22" x14ac:dyDescent="0.35">
      <c r="A59" s="121">
        <v>45</v>
      </c>
      <c r="B59" s="120">
        <v>2331705</v>
      </c>
      <c r="C59" s="120" t="s">
        <v>474</v>
      </c>
      <c r="D59" s="128" t="s">
        <v>476</v>
      </c>
      <c r="E59" s="128" t="s">
        <v>102</v>
      </c>
      <c r="F59" s="116">
        <v>19</v>
      </c>
      <c r="G59" s="28"/>
      <c r="H59" s="4"/>
      <c r="I59" s="102">
        <f t="shared" si="8"/>
        <v>0</v>
      </c>
      <c r="J59" s="3"/>
      <c r="K59" s="6"/>
      <c r="L59" s="103">
        <f t="shared" si="9"/>
        <v>0</v>
      </c>
      <c r="M59" s="7"/>
      <c r="N59" s="103">
        <f t="shared" si="10"/>
        <v>0</v>
      </c>
      <c r="O59" s="103">
        <f t="shared" si="11"/>
        <v>0</v>
      </c>
      <c r="P59" s="3"/>
      <c r="Q59" s="6"/>
      <c r="R59" s="103">
        <f t="shared" si="12"/>
        <v>0</v>
      </c>
      <c r="S59" s="6"/>
      <c r="T59" s="103">
        <f t="shared" si="13"/>
        <v>0</v>
      </c>
      <c r="U59" s="102">
        <f t="shared" si="14"/>
        <v>0</v>
      </c>
      <c r="V59" s="8" t="str">
        <f>IF(COUNTBLANK(G59:H59)+COUNTBLANK(J59:K59)+COUNTBLANK(M59:M59)+COUNTBLANK(P59:Q59)+COUNTBLANK(S59:S59)=8,"",
IF(G59&lt;Limity!$C$5," Data gotowości zbyt wczesna lub nie uzupełniona.","")&amp;
IF(G59&gt;Limity!$D$5," Data gotowości zbyt późna lub wypełnona nieprawidłowo.","")&amp;
IF(OR(ROUND(K59,2)&lt;=0,ROUND(Q59,2)&lt;=0,ROUND(M59,2)&lt;=0,ROUND(S59,2)&lt;=0,ROUND(H59,2)&lt;=0)," Co najmniej jedna wartość nie jest większa od zera.","")&amp;
IF(K59&gt;Limity!$D$6," Abonament za Usługę TD w Wariancie A ponad limit.","")&amp;
IF(Q59&gt;Limity!$D$7," Abonament za Usługę TD w Wariancie B ponad limit.","")&amp;
IF(Q59-K59&gt;Limity!$D$8," Różnica wartości abonamentów za Usługę TD wariantów A i B ponad limit.","")&amp;
IF(M59&gt;Limity!$D$9," Abonament za zwiększenie przepustowości w Wariancie A ponad limit.","")&amp;
IF(S59&gt;Limity!$D$10," Abonament za zwiększenie przepustowości w Wariancie B ponad limit.","")&amp;
IF(H59&gt;Limity!$D$11," Opłata za zestawienie łącza ponad limit.","")&amp;
IF(J59=""," Nie wskazano PWR. ",IF(ISERROR(VLOOKUP(J59,'Listy punktów styku'!$B$11:$B$41,1,FALSE))," Nie wskazano PWR z listy.",""))&amp;
IF(P59=""," Nie wskazano FPS. ",IF(ISERROR(VLOOKUP(P59,'Listy punktów styku'!$B$44:$B$61,1,FALSE))," Nie wskazano FPS z listy.",""))
)</f>
        <v/>
      </c>
    </row>
    <row r="60" spans="1:22" x14ac:dyDescent="0.35">
      <c r="A60" s="121">
        <v>46</v>
      </c>
      <c r="B60" s="120">
        <v>7702572</v>
      </c>
      <c r="C60" s="120" t="s">
        <v>478</v>
      </c>
      <c r="D60" s="128" t="s">
        <v>480</v>
      </c>
      <c r="E60" s="128" t="s">
        <v>482</v>
      </c>
      <c r="F60" s="116">
        <v>16</v>
      </c>
      <c r="G60" s="28"/>
      <c r="H60" s="4"/>
      <c r="I60" s="102">
        <f t="shared" si="8"/>
        <v>0</v>
      </c>
      <c r="J60" s="3"/>
      <c r="K60" s="6"/>
      <c r="L60" s="103">
        <f t="shared" si="9"/>
        <v>0</v>
      </c>
      <c r="M60" s="7"/>
      <c r="N60" s="103">
        <f t="shared" si="10"/>
        <v>0</v>
      </c>
      <c r="O60" s="103">
        <f t="shared" si="11"/>
        <v>0</v>
      </c>
      <c r="P60" s="3"/>
      <c r="Q60" s="6"/>
      <c r="R60" s="103">
        <f t="shared" si="12"/>
        <v>0</v>
      </c>
      <c r="S60" s="6"/>
      <c r="T60" s="103">
        <f t="shared" si="13"/>
        <v>0</v>
      </c>
      <c r="U60" s="102">
        <f t="shared" si="14"/>
        <v>0</v>
      </c>
      <c r="V60" s="8" t="str">
        <f>IF(COUNTBLANK(G60:H60)+COUNTBLANK(J60:K60)+COUNTBLANK(M60:M60)+COUNTBLANK(P60:Q60)+COUNTBLANK(S60:S60)=8,"",
IF(G60&lt;Limity!$C$5," Data gotowości zbyt wczesna lub nie uzupełniona.","")&amp;
IF(G60&gt;Limity!$D$5," Data gotowości zbyt późna lub wypełnona nieprawidłowo.","")&amp;
IF(OR(ROUND(K60,2)&lt;=0,ROUND(Q60,2)&lt;=0,ROUND(M60,2)&lt;=0,ROUND(S60,2)&lt;=0,ROUND(H60,2)&lt;=0)," Co najmniej jedna wartość nie jest większa od zera.","")&amp;
IF(K60&gt;Limity!$D$6," Abonament za Usługę TD w Wariancie A ponad limit.","")&amp;
IF(Q60&gt;Limity!$D$7," Abonament za Usługę TD w Wariancie B ponad limit.","")&amp;
IF(Q60-K60&gt;Limity!$D$8," Różnica wartości abonamentów za Usługę TD wariantów A i B ponad limit.","")&amp;
IF(M60&gt;Limity!$D$9," Abonament za zwiększenie przepustowości w Wariancie A ponad limit.","")&amp;
IF(S60&gt;Limity!$D$10," Abonament za zwiększenie przepustowości w Wariancie B ponad limit.","")&amp;
IF(H60&gt;Limity!$D$11," Opłata za zestawienie łącza ponad limit.","")&amp;
IF(J60=""," Nie wskazano PWR. ",IF(ISERROR(VLOOKUP(J60,'Listy punktów styku'!$B$11:$B$41,1,FALSE))," Nie wskazano PWR z listy.",""))&amp;
IF(P60=""," Nie wskazano FPS. ",IF(ISERROR(VLOOKUP(P60,'Listy punktów styku'!$B$44:$B$61,1,FALSE))," Nie wskazano FPS z listy.",""))
)</f>
        <v/>
      </c>
    </row>
    <row r="61" spans="1:22" x14ac:dyDescent="0.35">
      <c r="A61" s="121">
        <v>47</v>
      </c>
      <c r="B61" s="120">
        <v>2338784</v>
      </c>
      <c r="C61" s="120" t="s">
        <v>484</v>
      </c>
      <c r="D61" s="128" t="s">
        <v>486</v>
      </c>
      <c r="E61" s="128" t="s">
        <v>175</v>
      </c>
      <c r="F61" s="116">
        <v>172</v>
      </c>
      <c r="G61" s="28"/>
      <c r="H61" s="4"/>
      <c r="I61" s="102">
        <f t="shared" si="8"/>
        <v>0</v>
      </c>
      <c r="J61" s="3"/>
      <c r="K61" s="6"/>
      <c r="L61" s="103">
        <f t="shared" si="9"/>
        <v>0</v>
      </c>
      <c r="M61" s="7"/>
      <c r="N61" s="103">
        <f t="shared" si="10"/>
        <v>0</v>
      </c>
      <c r="O61" s="103">
        <f t="shared" si="11"/>
        <v>0</v>
      </c>
      <c r="P61" s="3"/>
      <c r="Q61" s="6"/>
      <c r="R61" s="103">
        <f t="shared" si="12"/>
        <v>0</v>
      </c>
      <c r="S61" s="6"/>
      <c r="T61" s="103">
        <f t="shared" si="13"/>
        <v>0</v>
      </c>
      <c r="U61" s="102">
        <f t="shared" si="14"/>
        <v>0</v>
      </c>
      <c r="V61" s="8" t="str">
        <f>IF(COUNTBLANK(G61:H61)+COUNTBLANK(J61:K61)+COUNTBLANK(M61:M61)+COUNTBLANK(P61:Q61)+COUNTBLANK(S61:S61)=8,"",
IF(G61&lt;Limity!$C$5," Data gotowości zbyt wczesna lub nie uzupełniona.","")&amp;
IF(G61&gt;Limity!$D$5," Data gotowości zbyt późna lub wypełnona nieprawidłowo.","")&amp;
IF(OR(ROUND(K61,2)&lt;=0,ROUND(Q61,2)&lt;=0,ROUND(M61,2)&lt;=0,ROUND(S61,2)&lt;=0,ROUND(H61,2)&lt;=0)," Co najmniej jedna wartość nie jest większa od zera.","")&amp;
IF(K61&gt;Limity!$D$6," Abonament za Usługę TD w Wariancie A ponad limit.","")&amp;
IF(Q61&gt;Limity!$D$7," Abonament za Usługę TD w Wariancie B ponad limit.","")&amp;
IF(Q61-K61&gt;Limity!$D$8," Różnica wartości abonamentów za Usługę TD wariantów A i B ponad limit.","")&amp;
IF(M61&gt;Limity!$D$9," Abonament za zwiększenie przepustowości w Wariancie A ponad limit.","")&amp;
IF(S61&gt;Limity!$D$10," Abonament za zwiększenie przepustowości w Wariancie B ponad limit.","")&amp;
IF(H61&gt;Limity!$D$11," Opłata za zestawienie łącza ponad limit.","")&amp;
IF(J61=""," Nie wskazano PWR. ",IF(ISERROR(VLOOKUP(J61,'Listy punktów styku'!$B$11:$B$41,1,FALSE))," Nie wskazano PWR z listy.",""))&amp;
IF(P61=""," Nie wskazano FPS. ",IF(ISERROR(VLOOKUP(P61,'Listy punktów styku'!$B$44:$B$61,1,FALSE))," Nie wskazano FPS z listy.",""))
)</f>
        <v/>
      </c>
    </row>
    <row r="62" spans="1:22" x14ac:dyDescent="0.35">
      <c r="A62" s="121">
        <v>48</v>
      </c>
      <c r="B62" s="120">
        <v>2343662</v>
      </c>
      <c r="C62" s="120" t="s">
        <v>488</v>
      </c>
      <c r="D62" s="128" t="s">
        <v>491</v>
      </c>
      <c r="E62" s="128" t="s">
        <v>124</v>
      </c>
      <c r="F62" s="116">
        <v>7</v>
      </c>
      <c r="G62" s="28"/>
      <c r="H62" s="4"/>
      <c r="I62" s="102">
        <f t="shared" si="8"/>
        <v>0</v>
      </c>
      <c r="J62" s="3"/>
      <c r="K62" s="6"/>
      <c r="L62" s="103">
        <f t="shared" si="9"/>
        <v>0</v>
      </c>
      <c r="M62" s="7"/>
      <c r="N62" s="103">
        <f t="shared" si="10"/>
        <v>0</v>
      </c>
      <c r="O62" s="103">
        <f t="shared" si="11"/>
        <v>0</v>
      </c>
      <c r="P62" s="3"/>
      <c r="Q62" s="6"/>
      <c r="R62" s="103">
        <f t="shared" si="12"/>
        <v>0</v>
      </c>
      <c r="S62" s="6"/>
      <c r="T62" s="103">
        <f t="shared" si="13"/>
        <v>0</v>
      </c>
      <c r="U62" s="102">
        <f t="shared" si="14"/>
        <v>0</v>
      </c>
      <c r="V62" s="8" t="str">
        <f>IF(COUNTBLANK(G62:H62)+COUNTBLANK(J62:K62)+COUNTBLANK(M62:M62)+COUNTBLANK(P62:Q62)+COUNTBLANK(S62:S62)=8,"",
IF(G62&lt;Limity!$C$5," Data gotowości zbyt wczesna lub nie uzupełniona.","")&amp;
IF(G62&gt;Limity!$D$5," Data gotowości zbyt późna lub wypełnona nieprawidłowo.","")&amp;
IF(OR(ROUND(K62,2)&lt;=0,ROUND(Q62,2)&lt;=0,ROUND(M62,2)&lt;=0,ROUND(S62,2)&lt;=0,ROUND(H62,2)&lt;=0)," Co najmniej jedna wartość nie jest większa od zera.","")&amp;
IF(K62&gt;Limity!$D$6," Abonament za Usługę TD w Wariancie A ponad limit.","")&amp;
IF(Q62&gt;Limity!$D$7," Abonament za Usługę TD w Wariancie B ponad limit.","")&amp;
IF(Q62-K62&gt;Limity!$D$8," Różnica wartości abonamentów za Usługę TD wariantów A i B ponad limit.","")&amp;
IF(M62&gt;Limity!$D$9," Abonament za zwiększenie przepustowości w Wariancie A ponad limit.","")&amp;
IF(S62&gt;Limity!$D$10," Abonament za zwiększenie przepustowości w Wariancie B ponad limit.","")&amp;
IF(H62&gt;Limity!$D$11," Opłata za zestawienie łącza ponad limit.","")&amp;
IF(J62=""," Nie wskazano PWR. ",IF(ISERROR(VLOOKUP(J62,'Listy punktów styku'!$B$11:$B$41,1,FALSE))," Nie wskazano PWR z listy.",""))&amp;
IF(P62=""," Nie wskazano FPS. ",IF(ISERROR(VLOOKUP(P62,'Listy punktów styku'!$B$44:$B$61,1,FALSE))," Nie wskazano FPS z listy.",""))
)</f>
        <v/>
      </c>
    </row>
    <row r="63" spans="1:22" x14ac:dyDescent="0.35">
      <c r="A63" s="121">
        <v>49</v>
      </c>
      <c r="B63" s="120">
        <v>2344072</v>
      </c>
      <c r="C63" s="120" t="s">
        <v>493</v>
      </c>
      <c r="D63" s="128" t="s">
        <v>495</v>
      </c>
      <c r="E63" s="128" t="s">
        <v>124</v>
      </c>
      <c r="F63" s="116">
        <v>1</v>
      </c>
      <c r="G63" s="28"/>
      <c r="H63" s="4"/>
      <c r="I63" s="102">
        <f t="shared" si="8"/>
        <v>0</v>
      </c>
      <c r="J63" s="3"/>
      <c r="K63" s="6"/>
      <c r="L63" s="103">
        <f t="shared" si="9"/>
        <v>0</v>
      </c>
      <c r="M63" s="7"/>
      <c r="N63" s="103">
        <f t="shared" si="10"/>
        <v>0</v>
      </c>
      <c r="O63" s="103">
        <f t="shared" si="11"/>
        <v>0</v>
      </c>
      <c r="P63" s="3"/>
      <c r="Q63" s="6"/>
      <c r="R63" s="103">
        <f t="shared" si="12"/>
        <v>0</v>
      </c>
      <c r="S63" s="6"/>
      <c r="T63" s="103">
        <f t="shared" si="13"/>
        <v>0</v>
      </c>
      <c r="U63" s="102">
        <f t="shared" si="14"/>
        <v>0</v>
      </c>
      <c r="V63" s="8" t="str">
        <f>IF(COUNTBLANK(G63:H63)+COUNTBLANK(J63:K63)+COUNTBLANK(M63:M63)+COUNTBLANK(P63:Q63)+COUNTBLANK(S63:S63)=8,"",
IF(G63&lt;Limity!$C$5," Data gotowości zbyt wczesna lub nie uzupełniona.","")&amp;
IF(G63&gt;Limity!$D$5," Data gotowości zbyt późna lub wypełnona nieprawidłowo.","")&amp;
IF(OR(ROUND(K63,2)&lt;=0,ROUND(Q63,2)&lt;=0,ROUND(M63,2)&lt;=0,ROUND(S63,2)&lt;=0,ROUND(H63,2)&lt;=0)," Co najmniej jedna wartość nie jest większa od zera.","")&amp;
IF(K63&gt;Limity!$D$6," Abonament za Usługę TD w Wariancie A ponad limit.","")&amp;
IF(Q63&gt;Limity!$D$7," Abonament za Usługę TD w Wariancie B ponad limit.","")&amp;
IF(Q63-K63&gt;Limity!$D$8," Różnica wartości abonamentów za Usługę TD wariantów A i B ponad limit.","")&amp;
IF(M63&gt;Limity!$D$9," Abonament za zwiększenie przepustowości w Wariancie A ponad limit.","")&amp;
IF(S63&gt;Limity!$D$10," Abonament za zwiększenie przepustowości w Wariancie B ponad limit.","")&amp;
IF(H63&gt;Limity!$D$11," Opłata za zestawienie łącza ponad limit.","")&amp;
IF(J63=""," Nie wskazano PWR. ",IF(ISERROR(VLOOKUP(J63,'Listy punktów styku'!$B$11:$B$41,1,FALSE))," Nie wskazano PWR z listy.",""))&amp;
IF(P63=""," Nie wskazano FPS. ",IF(ISERROR(VLOOKUP(P63,'Listy punktów styku'!$B$44:$B$61,1,FALSE))," Nie wskazano FPS z listy.",""))
)</f>
        <v/>
      </c>
    </row>
    <row r="64" spans="1:22" x14ac:dyDescent="0.35">
      <c r="A64" s="121">
        <v>50</v>
      </c>
      <c r="B64" s="120">
        <v>2345626</v>
      </c>
      <c r="C64" s="120" t="s">
        <v>497</v>
      </c>
      <c r="D64" s="128" t="s">
        <v>499</v>
      </c>
      <c r="E64" s="128" t="s">
        <v>166</v>
      </c>
      <c r="F64" s="116">
        <v>61</v>
      </c>
      <c r="G64" s="28"/>
      <c r="H64" s="4"/>
      <c r="I64" s="102">
        <f t="shared" si="8"/>
        <v>0</v>
      </c>
      <c r="J64" s="3"/>
      <c r="K64" s="6"/>
      <c r="L64" s="103">
        <f t="shared" si="9"/>
        <v>0</v>
      </c>
      <c r="M64" s="7"/>
      <c r="N64" s="103">
        <f t="shared" si="10"/>
        <v>0</v>
      </c>
      <c r="O64" s="103">
        <f t="shared" si="11"/>
        <v>0</v>
      </c>
      <c r="P64" s="3"/>
      <c r="Q64" s="6"/>
      <c r="R64" s="103">
        <f t="shared" si="12"/>
        <v>0</v>
      </c>
      <c r="S64" s="6"/>
      <c r="T64" s="103">
        <f t="shared" si="13"/>
        <v>0</v>
      </c>
      <c r="U64" s="102">
        <f t="shared" si="14"/>
        <v>0</v>
      </c>
      <c r="V64" s="8" t="str">
        <f>IF(COUNTBLANK(G64:H64)+COUNTBLANK(J64:K64)+COUNTBLANK(M64:M64)+COUNTBLANK(P64:Q64)+COUNTBLANK(S64:S64)=8,"",
IF(G64&lt;Limity!$C$5," Data gotowości zbyt wczesna lub nie uzupełniona.","")&amp;
IF(G64&gt;Limity!$D$5," Data gotowości zbyt późna lub wypełnona nieprawidłowo.","")&amp;
IF(OR(ROUND(K64,2)&lt;=0,ROUND(Q64,2)&lt;=0,ROUND(M64,2)&lt;=0,ROUND(S64,2)&lt;=0,ROUND(H64,2)&lt;=0)," Co najmniej jedna wartość nie jest większa od zera.","")&amp;
IF(K64&gt;Limity!$D$6," Abonament za Usługę TD w Wariancie A ponad limit.","")&amp;
IF(Q64&gt;Limity!$D$7," Abonament za Usługę TD w Wariancie B ponad limit.","")&amp;
IF(Q64-K64&gt;Limity!$D$8," Różnica wartości abonamentów za Usługę TD wariantów A i B ponad limit.","")&amp;
IF(M64&gt;Limity!$D$9," Abonament za zwiększenie przepustowości w Wariancie A ponad limit.","")&amp;
IF(S64&gt;Limity!$D$10," Abonament za zwiększenie przepustowości w Wariancie B ponad limit.","")&amp;
IF(H64&gt;Limity!$D$11," Opłata za zestawienie łącza ponad limit.","")&amp;
IF(J64=""," Nie wskazano PWR. ",IF(ISERROR(VLOOKUP(J64,'Listy punktów styku'!$B$11:$B$41,1,FALSE))," Nie wskazano PWR z listy.",""))&amp;
IF(P64=""," Nie wskazano FPS. ",IF(ISERROR(VLOOKUP(P64,'Listy punktów styku'!$B$44:$B$61,1,FALSE))," Nie wskazano FPS z listy.",""))
)</f>
        <v/>
      </c>
    </row>
    <row r="65" spans="1:22" x14ac:dyDescent="0.35">
      <c r="A65" s="121">
        <v>51</v>
      </c>
      <c r="B65" s="120">
        <v>2347232</v>
      </c>
      <c r="C65" s="120" t="s">
        <v>501</v>
      </c>
      <c r="D65" s="128" t="s">
        <v>503</v>
      </c>
      <c r="E65" s="128" t="s">
        <v>124</v>
      </c>
      <c r="F65" s="116">
        <v>6</v>
      </c>
      <c r="G65" s="28"/>
      <c r="H65" s="4"/>
      <c r="I65" s="102">
        <f t="shared" si="8"/>
        <v>0</v>
      </c>
      <c r="J65" s="3"/>
      <c r="K65" s="6"/>
      <c r="L65" s="103">
        <f t="shared" si="9"/>
        <v>0</v>
      </c>
      <c r="M65" s="7"/>
      <c r="N65" s="103">
        <f t="shared" si="10"/>
        <v>0</v>
      </c>
      <c r="O65" s="103">
        <f t="shared" si="11"/>
        <v>0</v>
      </c>
      <c r="P65" s="3"/>
      <c r="Q65" s="6"/>
      <c r="R65" s="103">
        <f t="shared" si="12"/>
        <v>0</v>
      </c>
      <c r="S65" s="6"/>
      <c r="T65" s="103">
        <f t="shared" si="13"/>
        <v>0</v>
      </c>
      <c r="U65" s="102">
        <f t="shared" si="14"/>
        <v>0</v>
      </c>
      <c r="V65" s="8" t="str">
        <f>IF(COUNTBLANK(G65:H65)+COUNTBLANK(J65:K65)+COUNTBLANK(M65:M65)+COUNTBLANK(P65:Q65)+COUNTBLANK(S65:S65)=8,"",
IF(G65&lt;Limity!$C$5," Data gotowości zbyt wczesna lub nie uzupełniona.","")&amp;
IF(G65&gt;Limity!$D$5," Data gotowości zbyt późna lub wypełnona nieprawidłowo.","")&amp;
IF(OR(ROUND(K65,2)&lt;=0,ROUND(Q65,2)&lt;=0,ROUND(M65,2)&lt;=0,ROUND(S65,2)&lt;=0,ROUND(H65,2)&lt;=0)," Co najmniej jedna wartość nie jest większa od zera.","")&amp;
IF(K65&gt;Limity!$D$6," Abonament za Usługę TD w Wariancie A ponad limit.","")&amp;
IF(Q65&gt;Limity!$D$7," Abonament za Usługę TD w Wariancie B ponad limit.","")&amp;
IF(Q65-K65&gt;Limity!$D$8," Różnica wartości abonamentów za Usługę TD wariantów A i B ponad limit.","")&amp;
IF(M65&gt;Limity!$D$9," Abonament za zwiększenie przepustowości w Wariancie A ponad limit.","")&amp;
IF(S65&gt;Limity!$D$10," Abonament za zwiększenie przepustowości w Wariancie B ponad limit.","")&amp;
IF(H65&gt;Limity!$D$11," Opłata za zestawienie łącza ponad limit.","")&amp;
IF(J65=""," Nie wskazano PWR. ",IF(ISERROR(VLOOKUP(J65,'Listy punktów styku'!$B$11:$B$41,1,FALSE))," Nie wskazano PWR z listy.",""))&amp;
IF(P65=""," Nie wskazano FPS. ",IF(ISERROR(VLOOKUP(P65,'Listy punktów styku'!$B$44:$B$61,1,FALSE))," Nie wskazano FPS z listy.",""))
)</f>
        <v/>
      </c>
    </row>
    <row r="66" spans="1:22" x14ac:dyDescent="0.35">
      <c r="A66" s="121">
        <v>52</v>
      </c>
      <c r="B66" s="120">
        <v>2348824</v>
      </c>
      <c r="C66" s="120" t="s">
        <v>505</v>
      </c>
      <c r="D66" s="128" t="s">
        <v>507</v>
      </c>
      <c r="E66" s="128" t="s">
        <v>509</v>
      </c>
      <c r="F66" s="116">
        <v>25</v>
      </c>
      <c r="G66" s="28"/>
      <c r="H66" s="4"/>
      <c r="I66" s="102">
        <f t="shared" si="8"/>
        <v>0</v>
      </c>
      <c r="J66" s="3"/>
      <c r="K66" s="6"/>
      <c r="L66" s="103">
        <f t="shared" si="9"/>
        <v>0</v>
      </c>
      <c r="M66" s="7"/>
      <c r="N66" s="103">
        <f t="shared" si="10"/>
        <v>0</v>
      </c>
      <c r="O66" s="103">
        <f t="shared" si="11"/>
        <v>0</v>
      </c>
      <c r="P66" s="3"/>
      <c r="Q66" s="6"/>
      <c r="R66" s="103">
        <f t="shared" si="12"/>
        <v>0</v>
      </c>
      <c r="S66" s="6"/>
      <c r="T66" s="103">
        <f t="shared" si="13"/>
        <v>0</v>
      </c>
      <c r="U66" s="102">
        <f t="shared" si="14"/>
        <v>0</v>
      </c>
      <c r="V66" s="8" t="str">
        <f>IF(COUNTBLANK(G66:H66)+COUNTBLANK(J66:K66)+COUNTBLANK(M66:M66)+COUNTBLANK(P66:Q66)+COUNTBLANK(S66:S66)=8,"",
IF(G66&lt;Limity!$C$5," Data gotowości zbyt wczesna lub nie uzupełniona.","")&amp;
IF(G66&gt;Limity!$D$5," Data gotowości zbyt późna lub wypełnona nieprawidłowo.","")&amp;
IF(OR(ROUND(K66,2)&lt;=0,ROUND(Q66,2)&lt;=0,ROUND(M66,2)&lt;=0,ROUND(S66,2)&lt;=0,ROUND(H66,2)&lt;=0)," Co najmniej jedna wartość nie jest większa od zera.","")&amp;
IF(K66&gt;Limity!$D$6," Abonament za Usługę TD w Wariancie A ponad limit.","")&amp;
IF(Q66&gt;Limity!$D$7," Abonament za Usługę TD w Wariancie B ponad limit.","")&amp;
IF(Q66-K66&gt;Limity!$D$8," Różnica wartości abonamentów za Usługę TD wariantów A i B ponad limit.","")&amp;
IF(M66&gt;Limity!$D$9," Abonament za zwiększenie przepustowości w Wariancie A ponad limit.","")&amp;
IF(S66&gt;Limity!$D$10," Abonament za zwiększenie przepustowości w Wariancie B ponad limit.","")&amp;
IF(H66&gt;Limity!$D$11," Opłata za zestawienie łącza ponad limit.","")&amp;
IF(J66=""," Nie wskazano PWR. ",IF(ISERROR(VLOOKUP(J66,'Listy punktów styku'!$B$11:$B$41,1,FALSE))," Nie wskazano PWR z listy.",""))&amp;
IF(P66=""," Nie wskazano FPS. ",IF(ISERROR(VLOOKUP(P66,'Listy punktów styku'!$B$44:$B$61,1,FALSE))," Nie wskazano FPS z listy.",""))
)</f>
        <v/>
      </c>
    </row>
    <row r="67" spans="1:22" x14ac:dyDescent="0.35">
      <c r="A67" s="121">
        <v>53</v>
      </c>
      <c r="B67" s="120">
        <v>8356807</v>
      </c>
      <c r="C67" s="120" t="s">
        <v>511</v>
      </c>
      <c r="D67" s="128" t="s">
        <v>489</v>
      </c>
      <c r="E67" s="128" t="s">
        <v>124</v>
      </c>
      <c r="F67" s="116">
        <v>50</v>
      </c>
      <c r="G67" s="28"/>
      <c r="H67" s="4"/>
      <c r="I67" s="102">
        <f t="shared" si="8"/>
        <v>0</v>
      </c>
      <c r="J67" s="3"/>
      <c r="K67" s="6"/>
      <c r="L67" s="103">
        <f t="shared" si="9"/>
        <v>0</v>
      </c>
      <c r="M67" s="7"/>
      <c r="N67" s="103">
        <f t="shared" si="10"/>
        <v>0</v>
      </c>
      <c r="O67" s="103">
        <f t="shared" si="11"/>
        <v>0</v>
      </c>
      <c r="P67" s="3"/>
      <c r="Q67" s="6"/>
      <c r="R67" s="103">
        <f t="shared" si="12"/>
        <v>0</v>
      </c>
      <c r="S67" s="6"/>
      <c r="T67" s="103">
        <f t="shared" si="13"/>
        <v>0</v>
      </c>
      <c r="U67" s="102">
        <f t="shared" si="14"/>
        <v>0</v>
      </c>
      <c r="V67" s="8" t="str">
        <f>IF(COUNTBLANK(G67:H67)+COUNTBLANK(J67:K67)+COUNTBLANK(M67:M67)+COUNTBLANK(P67:Q67)+COUNTBLANK(S67:S67)=8,"",
IF(G67&lt;Limity!$C$5," Data gotowości zbyt wczesna lub nie uzupełniona.","")&amp;
IF(G67&gt;Limity!$D$5," Data gotowości zbyt późna lub wypełnona nieprawidłowo.","")&amp;
IF(OR(ROUND(K67,2)&lt;=0,ROUND(Q67,2)&lt;=0,ROUND(M67,2)&lt;=0,ROUND(S67,2)&lt;=0,ROUND(H67,2)&lt;=0)," Co najmniej jedna wartość nie jest większa od zera.","")&amp;
IF(K67&gt;Limity!$D$6," Abonament za Usługę TD w Wariancie A ponad limit.","")&amp;
IF(Q67&gt;Limity!$D$7," Abonament za Usługę TD w Wariancie B ponad limit.","")&amp;
IF(Q67-K67&gt;Limity!$D$8," Różnica wartości abonamentów za Usługę TD wariantów A i B ponad limit.","")&amp;
IF(M67&gt;Limity!$D$9," Abonament za zwiększenie przepustowości w Wariancie A ponad limit.","")&amp;
IF(S67&gt;Limity!$D$10," Abonament za zwiększenie przepustowości w Wariancie B ponad limit.","")&amp;
IF(H67&gt;Limity!$D$11," Opłata za zestawienie łącza ponad limit.","")&amp;
IF(J67=""," Nie wskazano PWR. ",IF(ISERROR(VLOOKUP(J67,'Listy punktów styku'!$B$11:$B$41,1,FALSE))," Nie wskazano PWR z listy.",""))&amp;
IF(P67=""," Nie wskazano FPS. ",IF(ISERROR(VLOOKUP(P67,'Listy punktów styku'!$B$44:$B$61,1,FALSE))," Nie wskazano FPS z listy.",""))
)</f>
        <v/>
      </c>
    </row>
    <row r="68" spans="1:22" x14ac:dyDescent="0.35">
      <c r="A68" s="121">
        <v>54</v>
      </c>
      <c r="B68" s="120">
        <v>2351707</v>
      </c>
      <c r="C68" s="120" t="s">
        <v>514</v>
      </c>
      <c r="D68" s="128" t="s">
        <v>516</v>
      </c>
      <c r="E68" s="128" t="s">
        <v>166</v>
      </c>
      <c r="F68" s="116">
        <v>22</v>
      </c>
      <c r="G68" s="28"/>
      <c r="H68" s="4"/>
      <c r="I68" s="102">
        <f t="shared" si="8"/>
        <v>0</v>
      </c>
      <c r="J68" s="3"/>
      <c r="K68" s="6"/>
      <c r="L68" s="103">
        <f t="shared" si="9"/>
        <v>0</v>
      </c>
      <c r="M68" s="7"/>
      <c r="N68" s="103">
        <f t="shared" si="10"/>
        <v>0</v>
      </c>
      <c r="O68" s="103">
        <f t="shared" si="11"/>
        <v>0</v>
      </c>
      <c r="P68" s="3"/>
      <c r="Q68" s="6"/>
      <c r="R68" s="103">
        <f t="shared" si="12"/>
        <v>0</v>
      </c>
      <c r="S68" s="6"/>
      <c r="T68" s="103">
        <f t="shared" si="13"/>
        <v>0</v>
      </c>
      <c r="U68" s="102">
        <f t="shared" si="14"/>
        <v>0</v>
      </c>
      <c r="V68" s="8" t="str">
        <f>IF(COUNTBLANK(G68:H68)+COUNTBLANK(J68:K68)+COUNTBLANK(M68:M68)+COUNTBLANK(P68:Q68)+COUNTBLANK(S68:S68)=8,"",
IF(G68&lt;Limity!$C$5," Data gotowości zbyt wczesna lub nie uzupełniona.","")&amp;
IF(G68&gt;Limity!$D$5," Data gotowości zbyt późna lub wypełnona nieprawidłowo.","")&amp;
IF(OR(ROUND(K68,2)&lt;=0,ROUND(Q68,2)&lt;=0,ROUND(M68,2)&lt;=0,ROUND(S68,2)&lt;=0,ROUND(H68,2)&lt;=0)," Co najmniej jedna wartość nie jest większa od zera.","")&amp;
IF(K68&gt;Limity!$D$6," Abonament za Usługę TD w Wariancie A ponad limit.","")&amp;
IF(Q68&gt;Limity!$D$7," Abonament za Usługę TD w Wariancie B ponad limit.","")&amp;
IF(Q68-K68&gt;Limity!$D$8," Różnica wartości abonamentów za Usługę TD wariantów A i B ponad limit.","")&amp;
IF(M68&gt;Limity!$D$9," Abonament za zwiększenie przepustowości w Wariancie A ponad limit.","")&amp;
IF(S68&gt;Limity!$D$10," Abonament za zwiększenie przepustowości w Wariancie B ponad limit.","")&amp;
IF(H68&gt;Limity!$D$11," Opłata za zestawienie łącza ponad limit.","")&amp;
IF(J68=""," Nie wskazano PWR. ",IF(ISERROR(VLOOKUP(J68,'Listy punktów styku'!$B$11:$B$41,1,FALSE))," Nie wskazano PWR z listy.",""))&amp;
IF(P68=""," Nie wskazano FPS. ",IF(ISERROR(VLOOKUP(P68,'Listy punktów styku'!$B$44:$B$61,1,FALSE))," Nie wskazano FPS z listy.",""))
)</f>
        <v/>
      </c>
    </row>
    <row r="69" spans="1:22" x14ac:dyDescent="0.35">
      <c r="A69" s="121">
        <v>55</v>
      </c>
      <c r="B69" s="120">
        <v>2858348</v>
      </c>
      <c r="C69" s="120" t="s">
        <v>518</v>
      </c>
      <c r="D69" s="128" t="s">
        <v>176</v>
      </c>
      <c r="E69" s="128" t="s">
        <v>482</v>
      </c>
      <c r="F69" s="116">
        <v>5</v>
      </c>
      <c r="G69" s="28"/>
      <c r="H69" s="4"/>
      <c r="I69" s="102">
        <f t="shared" si="8"/>
        <v>0</v>
      </c>
      <c r="J69" s="3"/>
      <c r="K69" s="6"/>
      <c r="L69" s="103">
        <f t="shared" si="9"/>
        <v>0</v>
      </c>
      <c r="M69" s="7"/>
      <c r="N69" s="103">
        <f t="shared" si="10"/>
        <v>0</v>
      </c>
      <c r="O69" s="103">
        <f t="shared" si="11"/>
        <v>0</v>
      </c>
      <c r="P69" s="3"/>
      <c r="Q69" s="6"/>
      <c r="R69" s="103">
        <f t="shared" si="12"/>
        <v>0</v>
      </c>
      <c r="S69" s="6"/>
      <c r="T69" s="103">
        <f t="shared" si="13"/>
        <v>0</v>
      </c>
      <c r="U69" s="102">
        <f t="shared" si="14"/>
        <v>0</v>
      </c>
      <c r="V69" s="8" t="str">
        <f>IF(COUNTBLANK(G69:H69)+COUNTBLANK(J69:K69)+COUNTBLANK(M69:M69)+COUNTBLANK(P69:Q69)+COUNTBLANK(S69:S69)=8,"",
IF(G69&lt;Limity!$C$5," Data gotowości zbyt wczesna lub nie uzupełniona.","")&amp;
IF(G69&gt;Limity!$D$5," Data gotowości zbyt późna lub wypełnona nieprawidłowo.","")&amp;
IF(OR(ROUND(K69,2)&lt;=0,ROUND(Q69,2)&lt;=0,ROUND(M69,2)&lt;=0,ROUND(S69,2)&lt;=0,ROUND(H69,2)&lt;=0)," Co najmniej jedna wartość nie jest większa od zera.","")&amp;
IF(K69&gt;Limity!$D$6," Abonament za Usługę TD w Wariancie A ponad limit.","")&amp;
IF(Q69&gt;Limity!$D$7," Abonament za Usługę TD w Wariancie B ponad limit.","")&amp;
IF(Q69-K69&gt;Limity!$D$8," Różnica wartości abonamentów za Usługę TD wariantów A i B ponad limit.","")&amp;
IF(M69&gt;Limity!$D$9," Abonament za zwiększenie przepustowości w Wariancie A ponad limit.","")&amp;
IF(S69&gt;Limity!$D$10," Abonament za zwiększenie przepustowości w Wariancie B ponad limit.","")&amp;
IF(H69&gt;Limity!$D$11," Opłata za zestawienie łącza ponad limit.","")&amp;
IF(J69=""," Nie wskazano PWR. ",IF(ISERROR(VLOOKUP(J69,'Listy punktów styku'!$B$11:$B$41,1,FALSE))," Nie wskazano PWR z listy.",""))&amp;
IF(P69=""," Nie wskazano FPS. ",IF(ISERROR(VLOOKUP(P69,'Listy punktów styku'!$B$44:$B$61,1,FALSE))," Nie wskazano FPS z listy.",""))
)</f>
        <v/>
      </c>
    </row>
    <row r="70" spans="1:22" x14ac:dyDescent="0.35">
      <c r="A70" s="121">
        <v>56</v>
      </c>
      <c r="B70" s="120">
        <v>2394257</v>
      </c>
      <c r="C70" s="120" t="s">
        <v>520</v>
      </c>
      <c r="D70" s="128" t="s">
        <v>522</v>
      </c>
      <c r="E70" s="128" t="s">
        <v>102</v>
      </c>
      <c r="F70" s="116">
        <v>58</v>
      </c>
      <c r="G70" s="28"/>
      <c r="H70" s="4"/>
      <c r="I70" s="102">
        <f t="shared" si="8"/>
        <v>0</v>
      </c>
      <c r="J70" s="3"/>
      <c r="K70" s="6"/>
      <c r="L70" s="103">
        <f t="shared" si="9"/>
        <v>0</v>
      </c>
      <c r="M70" s="7"/>
      <c r="N70" s="103">
        <f t="shared" si="10"/>
        <v>0</v>
      </c>
      <c r="O70" s="103">
        <f t="shared" si="11"/>
        <v>0</v>
      </c>
      <c r="P70" s="3"/>
      <c r="Q70" s="6"/>
      <c r="R70" s="103">
        <f t="shared" si="12"/>
        <v>0</v>
      </c>
      <c r="S70" s="6"/>
      <c r="T70" s="103">
        <f t="shared" si="13"/>
        <v>0</v>
      </c>
      <c r="U70" s="102">
        <f t="shared" si="14"/>
        <v>0</v>
      </c>
      <c r="V70" s="8" t="str">
        <f>IF(COUNTBLANK(G70:H70)+COUNTBLANK(J70:K70)+COUNTBLANK(M70:M70)+COUNTBLANK(P70:Q70)+COUNTBLANK(S70:S70)=8,"",
IF(G70&lt;Limity!$C$5," Data gotowości zbyt wczesna lub nie uzupełniona.","")&amp;
IF(G70&gt;Limity!$D$5," Data gotowości zbyt późna lub wypełnona nieprawidłowo.","")&amp;
IF(OR(ROUND(K70,2)&lt;=0,ROUND(Q70,2)&lt;=0,ROUND(M70,2)&lt;=0,ROUND(S70,2)&lt;=0,ROUND(H70,2)&lt;=0)," Co najmniej jedna wartość nie jest większa od zera.","")&amp;
IF(K70&gt;Limity!$D$6," Abonament za Usługę TD w Wariancie A ponad limit.","")&amp;
IF(Q70&gt;Limity!$D$7," Abonament za Usługę TD w Wariancie B ponad limit.","")&amp;
IF(Q70-K70&gt;Limity!$D$8," Różnica wartości abonamentów za Usługę TD wariantów A i B ponad limit.","")&amp;
IF(M70&gt;Limity!$D$9," Abonament za zwiększenie przepustowości w Wariancie A ponad limit.","")&amp;
IF(S70&gt;Limity!$D$10," Abonament za zwiększenie przepustowości w Wariancie B ponad limit.","")&amp;
IF(H70&gt;Limity!$D$11," Opłata za zestawienie łącza ponad limit.","")&amp;
IF(J70=""," Nie wskazano PWR. ",IF(ISERROR(VLOOKUP(J70,'Listy punktów styku'!$B$11:$B$41,1,FALSE))," Nie wskazano PWR z listy.",""))&amp;
IF(P70=""," Nie wskazano FPS. ",IF(ISERROR(VLOOKUP(P70,'Listy punktów styku'!$B$44:$B$61,1,FALSE))," Nie wskazano FPS z listy.",""))
)</f>
        <v/>
      </c>
    </row>
    <row r="71" spans="1:22" x14ac:dyDescent="0.35">
      <c r="A71" s="121">
        <v>57</v>
      </c>
      <c r="B71" s="120">
        <v>2394784</v>
      </c>
      <c r="C71" s="120" t="s">
        <v>524</v>
      </c>
      <c r="D71" s="128" t="s">
        <v>526</v>
      </c>
      <c r="E71" s="128" t="s">
        <v>102</v>
      </c>
      <c r="F71" s="116">
        <v>177</v>
      </c>
      <c r="G71" s="28"/>
      <c r="H71" s="4"/>
      <c r="I71" s="102">
        <f t="shared" si="8"/>
        <v>0</v>
      </c>
      <c r="J71" s="3"/>
      <c r="K71" s="6"/>
      <c r="L71" s="103">
        <f t="shared" si="9"/>
        <v>0</v>
      </c>
      <c r="M71" s="7"/>
      <c r="N71" s="103">
        <f t="shared" si="10"/>
        <v>0</v>
      </c>
      <c r="O71" s="103">
        <f t="shared" si="11"/>
        <v>0</v>
      </c>
      <c r="P71" s="3"/>
      <c r="Q71" s="6"/>
      <c r="R71" s="103">
        <f t="shared" si="12"/>
        <v>0</v>
      </c>
      <c r="S71" s="6"/>
      <c r="T71" s="103">
        <f t="shared" si="13"/>
        <v>0</v>
      </c>
      <c r="U71" s="102">
        <f t="shared" si="14"/>
        <v>0</v>
      </c>
      <c r="V71" s="8" t="str">
        <f>IF(COUNTBLANK(G71:H71)+COUNTBLANK(J71:K71)+COUNTBLANK(M71:M71)+COUNTBLANK(P71:Q71)+COUNTBLANK(S71:S71)=8,"",
IF(G71&lt;Limity!$C$5," Data gotowości zbyt wczesna lub nie uzupełniona.","")&amp;
IF(G71&gt;Limity!$D$5," Data gotowości zbyt późna lub wypełnona nieprawidłowo.","")&amp;
IF(OR(ROUND(K71,2)&lt;=0,ROUND(Q71,2)&lt;=0,ROUND(M71,2)&lt;=0,ROUND(S71,2)&lt;=0,ROUND(H71,2)&lt;=0)," Co najmniej jedna wartość nie jest większa od zera.","")&amp;
IF(K71&gt;Limity!$D$6," Abonament za Usługę TD w Wariancie A ponad limit.","")&amp;
IF(Q71&gt;Limity!$D$7," Abonament za Usługę TD w Wariancie B ponad limit.","")&amp;
IF(Q71-K71&gt;Limity!$D$8," Różnica wartości abonamentów za Usługę TD wariantów A i B ponad limit.","")&amp;
IF(M71&gt;Limity!$D$9," Abonament za zwiększenie przepustowości w Wariancie A ponad limit.","")&amp;
IF(S71&gt;Limity!$D$10," Abonament za zwiększenie przepustowości w Wariancie B ponad limit.","")&amp;
IF(H71&gt;Limity!$D$11," Opłata za zestawienie łącza ponad limit.","")&amp;
IF(J71=""," Nie wskazano PWR. ",IF(ISERROR(VLOOKUP(J71,'Listy punktów styku'!$B$11:$B$41,1,FALSE))," Nie wskazano PWR z listy.",""))&amp;
IF(P71=""," Nie wskazano FPS. ",IF(ISERROR(VLOOKUP(P71,'Listy punktów styku'!$B$44:$B$61,1,FALSE))," Nie wskazano FPS z listy.",""))
)</f>
        <v/>
      </c>
    </row>
    <row r="72" spans="1:22" x14ac:dyDescent="0.35">
      <c r="A72" s="121">
        <v>58</v>
      </c>
      <c r="B72" s="120">
        <v>2396076</v>
      </c>
      <c r="C72" s="120" t="s">
        <v>528</v>
      </c>
      <c r="D72" s="128" t="s">
        <v>529</v>
      </c>
      <c r="E72" s="128" t="s">
        <v>102</v>
      </c>
      <c r="F72" s="116">
        <v>107</v>
      </c>
      <c r="G72" s="28"/>
      <c r="H72" s="4"/>
      <c r="I72" s="102">
        <f t="shared" si="8"/>
        <v>0</v>
      </c>
      <c r="J72" s="3"/>
      <c r="K72" s="6"/>
      <c r="L72" s="103">
        <f t="shared" si="9"/>
        <v>0</v>
      </c>
      <c r="M72" s="7"/>
      <c r="N72" s="103">
        <f t="shared" si="10"/>
        <v>0</v>
      </c>
      <c r="O72" s="103">
        <f t="shared" si="11"/>
        <v>0</v>
      </c>
      <c r="P72" s="3"/>
      <c r="Q72" s="6"/>
      <c r="R72" s="103">
        <f t="shared" si="12"/>
        <v>0</v>
      </c>
      <c r="S72" s="6"/>
      <c r="T72" s="103">
        <f t="shared" si="13"/>
        <v>0</v>
      </c>
      <c r="U72" s="102">
        <f t="shared" si="14"/>
        <v>0</v>
      </c>
      <c r="V72" s="8" t="str">
        <f>IF(COUNTBLANK(G72:H72)+COUNTBLANK(J72:K72)+COUNTBLANK(M72:M72)+COUNTBLANK(P72:Q72)+COUNTBLANK(S72:S72)=8,"",
IF(G72&lt;Limity!$C$5," Data gotowości zbyt wczesna lub nie uzupełniona.","")&amp;
IF(G72&gt;Limity!$D$5," Data gotowości zbyt późna lub wypełnona nieprawidłowo.","")&amp;
IF(OR(ROUND(K72,2)&lt;=0,ROUND(Q72,2)&lt;=0,ROUND(M72,2)&lt;=0,ROUND(S72,2)&lt;=0,ROUND(H72,2)&lt;=0)," Co najmniej jedna wartość nie jest większa od zera.","")&amp;
IF(K72&gt;Limity!$D$6," Abonament za Usługę TD w Wariancie A ponad limit.","")&amp;
IF(Q72&gt;Limity!$D$7," Abonament za Usługę TD w Wariancie B ponad limit.","")&amp;
IF(Q72-K72&gt;Limity!$D$8," Różnica wartości abonamentów za Usługę TD wariantów A i B ponad limit.","")&amp;
IF(M72&gt;Limity!$D$9," Abonament za zwiększenie przepustowości w Wariancie A ponad limit.","")&amp;
IF(S72&gt;Limity!$D$10," Abonament za zwiększenie przepustowości w Wariancie B ponad limit.","")&amp;
IF(H72&gt;Limity!$D$11," Opłata za zestawienie łącza ponad limit.","")&amp;
IF(J72=""," Nie wskazano PWR. ",IF(ISERROR(VLOOKUP(J72,'Listy punktów styku'!$B$11:$B$41,1,FALSE))," Nie wskazano PWR z listy.",""))&amp;
IF(P72=""," Nie wskazano FPS. ",IF(ISERROR(VLOOKUP(P72,'Listy punktów styku'!$B$44:$B$61,1,FALSE))," Nie wskazano FPS z listy.",""))
)</f>
        <v/>
      </c>
    </row>
    <row r="73" spans="1:22" x14ac:dyDescent="0.35">
      <c r="A73" s="121">
        <v>59</v>
      </c>
      <c r="B73" s="120">
        <v>2397052</v>
      </c>
      <c r="C73" s="120" t="s">
        <v>532</v>
      </c>
      <c r="D73" s="128" t="s">
        <v>534</v>
      </c>
      <c r="E73" s="128" t="s">
        <v>102</v>
      </c>
      <c r="F73" s="116">
        <v>9</v>
      </c>
      <c r="G73" s="28"/>
      <c r="H73" s="4"/>
      <c r="I73" s="102">
        <f t="shared" si="8"/>
        <v>0</v>
      </c>
      <c r="J73" s="3"/>
      <c r="K73" s="6"/>
      <c r="L73" s="103">
        <f t="shared" si="9"/>
        <v>0</v>
      </c>
      <c r="M73" s="7"/>
      <c r="N73" s="103">
        <f t="shared" si="10"/>
        <v>0</v>
      </c>
      <c r="O73" s="103">
        <f t="shared" si="11"/>
        <v>0</v>
      </c>
      <c r="P73" s="3"/>
      <c r="Q73" s="6"/>
      <c r="R73" s="103">
        <f t="shared" si="12"/>
        <v>0</v>
      </c>
      <c r="S73" s="6"/>
      <c r="T73" s="103">
        <f t="shared" si="13"/>
        <v>0</v>
      </c>
      <c r="U73" s="102">
        <f t="shared" si="14"/>
        <v>0</v>
      </c>
      <c r="V73" s="8" t="str">
        <f>IF(COUNTBLANK(G73:H73)+COUNTBLANK(J73:K73)+COUNTBLANK(M73:M73)+COUNTBLANK(P73:Q73)+COUNTBLANK(S73:S73)=8,"",
IF(G73&lt;Limity!$C$5," Data gotowości zbyt wczesna lub nie uzupełniona.","")&amp;
IF(G73&gt;Limity!$D$5," Data gotowości zbyt późna lub wypełnona nieprawidłowo.","")&amp;
IF(OR(ROUND(K73,2)&lt;=0,ROUND(Q73,2)&lt;=0,ROUND(M73,2)&lt;=0,ROUND(S73,2)&lt;=0,ROUND(H73,2)&lt;=0)," Co najmniej jedna wartość nie jest większa od zera.","")&amp;
IF(K73&gt;Limity!$D$6," Abonament za Usługę TD w Wariancie A ponad limit.","")&amp;
IF(Q73&gt;Limity!$D$7," Abonament za Usługę TD w Wariancie B ponad limit.","")&amp;
IF(Q73-K73&gt;Limity!$D$8," Różnica wartości abonamentów za Usługę TD wariantów A i B ponad limit.","")&amp;
IF(M73&gt;Limity!$D$9," Abonament za zwiększenie przepustowości w Wariancie A ponad limit.","")&amp;
IF(S73&gt;Limity!$D$10," Abonament za zwiększenie przepustowości w Wariancie B ponad limit.","")&amp;
IF(H73&gt;Limity!$D$11," Opłata za zestawienie łącza ponad limit.","")&amp;
IF(J73=""," Nie wskazano PWR. ",IF(ISERROR(VLOOKUP(J73,'Listy punktów styku'!$B$11:$B$41,1,FALSE))," Nie wskazano PWR z listy.",""))&amp;
IF(P73=""," Nie wskazano FPS. ",IF(ISERROR(VLOOKUP(P73,'Listy punktów styku'!$B$44:$B$61,1,FALSE))," Nie wskazano FPS z listy.",""))
)</f>
        <v/>
      </c>
    </row>
    <row r="74" spans="1:22" x14ac:dyDescent="0.35">
      <c r="A74" s="121">
        <v>60</v>
      </c>
      <c r="B74" s="120">
        <v>2397409</v>
      </c>
      <c r="C74" s="120" t="s">
        <v>536</v>
      </c>
      <c r="D74" s="128" t="s">
        <v>538</v>
      </c>
      <c r="E74" s="128" t="s">
        <v>102</v>
      </c>
      <c r="F74" s="116">
        <v>46</v>
      </c>
      <c r="G74" s="28"/>
      <c r="H74" s="4"/>
      <c r="I74" s="102">
        <f t="shared" si="8"/>
        <v>0</v>
      </c>
      <c r="J74" s="3"/>
      <c r="K74" s="6"/>
      <c r="L74" s="103">
        <f t="shared" si="9"/>
        <v>0</v>
      </c>
      <c r="M74" s="7"/>
      <c r="N74" s="103">
        <f t="shared" si="10"/>
        <v>0</v>
      </c>
      <c r="O74" s="103">
        <f t="shared" si="11"/>
        <v>0</v>
      </c>
      <c r="P74" s="3"/>
      <c r="Q74" s="6"/>
      <c r="R74" s="103">
        <f t="shared" si="12"/>
        <v>0</v>
      </c>
      <c r="S74" s="6"/>
      <c r="T74" s="103">
        <f t="shared" si="13"/>
        <v>0</v>
      </c>
      <c r="U74" s="102">
        <f t="shared" si="14"/>
        <v>0</v>
      </c>
      <c r="V74" s="8" t="str">
        <f>IF(COUNTBLANK(G74:H74)+COUNTBLANK(J74:K74)+COUNTBLANK(M74:M74)+COUNTBLANK(P74:Q74)+COUNTBLANK(S74:S74)=8,"",
IF(G74&lt;Limity!$C$5," Data gotowości zbyt wczesna lub nie uzupełniona.","")&amp;
IF(G74&gt;Limity!$D$5," Data gotowości zbyt późna lub wypełnona nieprawidłowo.","")&amp;
IF(OR(ROUND(K74,2)&lt;=0,ROUND(Q74,2)&lt;=0,ROUND(M74,2)&lt;=0,ROUND(S74,2)&lt;=0,ROUND(H74,2)&lt;=0)," Co najmniej jedna wartość nie jest większa od zera.","")&amp;
IF(K74&gt;Limity!$D$6," Abonament za Usługę TD w Wariancie A ponad limit.","")&amp;
IF(Q74&gt;Limity!$D$7," Abonament za Usługę TD w Wariancie B ponad limit.","")&amp;
IF(Q74-K74&gt;Limity!$D$8," Różnica wartości abonamentów za Usługę TD wariantów A i B ponad limit.","")&amp;
IF(M74&gt;Limity!$D$9," Abonament za zwiększenie przepustowości w Wariancie A ponad limit.","")&amp;
IF(S74&gt;Limity!$D$10," Abonament za zwiększenie przepustowości w Wariancie B ponad limit.","")&amp;
IF(H74&gt;Limity!$D$11," Opłata za zestawienie łącza ponad limit.","")&amp;
IF(J74=""," Nie wskazano PWR. ",IF(ISERROR(VLOOKUP(J74,'Listy punktów styku'!$B$11:$B$41,1,FALSE))," Nie wskazano PWR z listy.",""))&amp;
IF(P74=""," Nie wskazano FPS. ",IF(ISERROR(VLOOKUP(P74,'Listy punktów styku'!$B$44:$B$61,1,FALSE))," Nie wskazano FPS z listy.",""))
)</f>
        <v/>
      </c>
    </row>
    <row r="75" spans="1:22" x14ac:dyDescent="0.35">
      <c r="A75" s="121">
        <v>61</v>
      </c>
      <c r="B75" s="120">
        <v>2399442</v>
      </c>
      <c r="C75" s="120" t="s">
        <v>540</v>
      </c>
      <c r="D75" s="128" t="s">
        <v>542</v>
      </c>
      <c r="E75" s="128" t="s">
        <v>102</v>
      </c>
      <c r="F75" s="116">
        <v>13</v>
      </c>
      <c r="G75" s="28"/>
      <c r="H75" s="4"/>
      <c r="I75" s="102">
        <f t="shared" si="8"/>
        <v>0</v>
      </c>
      <c r="J75" s="3"/>
      <c r="K75" s="6"/>
      <c r="L75" s="103">
        <f t="shared" si="9"/>
        <v>0</v>
      </c>
      <c r="M75" s="7"/>
      <c r="N75" s="103">
        <f t="shared" si="10"/>
        <v>0</v>
      </c>
      <c r="O75" s="103">
        <f t="shared" si="11"/>
        <v>0</v>
      </c>
      <c r="P75" s="3"/>
      <c r="Q75" s="6"/>
      <c r="R75" s="103">
        <f t="shared" si="12"/>
        <v>0</v>
      </c>
      <c r="S75" s="6"/>
      <c r="T75" s="103">
        <f t="shared" si="13"/>
        <v>0</v>
      </c>
      <c r="U75" s="102">
        <f t="shared" si="14"/>
        <v>0</v>
      </c>
      <c r="V75" s="8" t="str">
        <f>IF(COUNTBLANK(G75:H75)+COUNTBLANK(J75:K75)+COUNTBLANK(M75:M75)+COUNTBLANK(P75:Q75)+COUNTBLANK(S75:S75)=8,"",
IF(G75&lt;Limity!$C$5," Data gotowości zbyt wczesna lub nie uzupełniona.","")&amp;
IF(G75&gt;Limity!$D$5," Data gotowości zbyt późna lub wypełnona nieprawidłowo.","")&amp;
IF(OR(ROUND(K75,2)&lt;=0,ROUND(Q75,2)&lt;=0,ROUND(M75,2)&lt;=0,ROUND(S75,2)&lt;=0,ROUND(H75,2)&lt;=0)," Co najmniej jedna wartość nie jest większa od zera.","")&amp;
IF(K75&gt;Limity!$D$6," Abonament za Usługę TD w Wariancie A ponad limit.","")&amp;
IF(Q75&gt;Limity!$D$7," Abonament za Usługę TD w Wariancie B ponad limit.","")&amp;
IF(Q75-K75&gt;Limity!$D$8," Różnica wartości abonamentów za Usługę TD wariantów A i B ponad limit.","")&amp;
IF(M75&gt;Limity!$D$9," Abonament za zwiększenie przepustowości w Wariancie A ponad limit.","")&amp;
IF(S75&gt;Limity!$D$10," Abonament za zwiększenie przepustowości w Wariancie B ponad limit.","")&amp;
IF(H75&gt;Limity!$D$11," Opłata za zestawienie łącza ponad limit.","")&amp;
IF(J75=""," Nie wskazano PWR. ",IF(ISERROR(VLOOKUP(J75,'Listy punktów styku'!$B$11:$B$41,1,FALSE))," Nie wskazano PWR z listy.",""))&amp;
IF(P75=""," Nie wskazano FPS. ",IF(ISERROR(VLOOKUP(P75,'Listy punktów styku'!$B$44:$B$61,1,FALSE))," Nie wskazano FPS z listy.",""))
)</f>
        <v/>
      </c>
    </row>
    <row r="76" spans="1:22" x14ac:dyDescent="0.35">
      <c r="A76" s="121">
        <v>62</v>
      </c>
      <c r="B76" s="120">
        <v>2400202</v>
      </c>
      <c r="C76" s="120" t="s">
        <v>544</v>
      </c>
      <c r="D76" s="128" t="s">
        <v>546</v>
      </c>
      <c r="E76" s="128" t="s">
        <v>102</v>
      </c>
      <c r="F76" s="116">
        <v>59</v>
      </c>
      <c r="G76" s="28"/>
      <c r="H76" s="4"/>
      <c r="I76" s="102">
        <f t="shared" si="8"/>
        <v>0</v>
      </c>
      <c r="J76" s="3"/>
      <c r="K76" s="6"/>
      <c r="L76" s="103">
        <f t="shared" si="9"/>
        <v>0</v>
      </c>
      <c r="M76" s="7"/>
      <c r="N76" s="103">
        <f t="shared" si="10"/>
        <v>0</v>
      </c>
      <c r="O76" s="103">
        <f t="shared" si="11"/>
        <v>0</v>
      </c>
      <c r="P76" s="3"/>
      <c r="Q76" s="6"/>
      <c r="R76" s="103">
        <f t="shared" si="12"/>
        <v>0</v>
      </c>
      <c r="S76" s="6"/>
      <c r="T76" s="103">
        <f t="shared" si="13"/>
        <v>0</v>
      </c>
      <c r="U76" s="102">
        <f t="shared" si="14"/>
        <v>0</v>
      </c>
      <c r="V76" s="8" t="str">
        <f>IF(COUNTBLANK(G76:H76)+COUNTBLANK(J76:K76)+COUNTBLANK(M76:M76)+COUNTBLANK(P76:Q76)+COUNTBLANK(S76:S76)=8,"",
IF(G76&lt;Limity!$C$5," Data gotowości zbyt wczesna lub nie uzupełniona.","")&amp;
IF(G76&gt;Limity!$D$5," Data gotowości zbyt późna lub wypełnona nieprawidłowo.","")&amp;
IF(OR(ROUND(K76,2)&lt;=0,ROUND(Q76,2)&lt;=0,ROUND(M76,2)&lt;=0,ROUND(S76,2)&lt;=0,ROUND(H76,2)&lt;=0)," Co najmniej jedna wartość nie jest większa od zera.","")&amp;
IF(K76&gt;Limity!$D$6," Abonament za Usługę TD w Wariancie A ponad limit.","")&amp;
IF(Q76&gt;Limity!$D$7," Abonament za Usługę TD w Wariancie B ponad limit.","")&amp;
IF(Q76-K76&gt;Limity!$D$8," Różnica wartości abonamentów za Usługę TD wariantów A i B ponad limit.","")&amp;
IF(M76&gt;Limity!$D$9," Abonament za zwiększenie przepustowości w Wariancie A ponad limit.","")&amp;
IF(S76&gt;Limity!$D$10," Abonament za zwiększenie przepustowości w Wariancie B ponad limit.","")&amp;
IF(H76&gt;Limity!$D$11," Opłata za zestawienie łącza ponad limit.","")&amp;
IF(J76=""," Nie wskazano PWR. ",IF(ISERROR(VLOOKUP(J76,'Listy punktów styku'!$B$11:$B$41,1,FALSE))," Nie wskazano PWR z listy.",""))&amp;
IF(P76=""," Nie wskazano FPS. ",IF(ISERROR(VLOOKUP(P76,'Listy punktów styku'!$B$44:$B$61,1,FALSE))," Nie wskazano FPS z listy.",""))
)</f>
        <v/>
      </c>
    </row>
    <row r="77" spans="1:22" x14ac:dyDescent="0.35">
      <c r="A77" s="121">
        <v>63</v>
      </c>
      <c r="B77" s="120">
        <v>2405666</v>
      </c>
      <c r="C77" s="120" t="s">
        <v>548</v>
      </c>
      <c r="D77" s="128" t="s">
        <v>550</v>
      </c>
      <c r="E77" s="128" t="s">
        <v>102</v>
      </c>
      <c r="F77" s="116">
        <v>18</v>
      </c>
      <c r="G77" s="28"/>
      <c r="H77" s="4"/>
      <c r="I77" s="102">
        <f t="shared" si="8"/>
        <v>0</v>
      </c>
      <c r="J77" s="3"/>
      <c r="K77" s="6"/>
      <c r="L77" s="103">
        <f t="shared" si="9"/>
        <v>0</v>
      </c>
      <c r="M77" s="7"/>
      <c r="N77" s="103">
        <f t="shared" si="10"/>
        <v>0</v>
      </c>
      <c r="O77" s="103">
        <f t="shared" si="11"/>
        <v>0</v>
      </c>
      <c r="P77" s="3"/>
      <c r="Q77" s="6"/>
      <c r="R77" s="103">
        <f t="shared" si="12"/>
        <v>0</v>
      </c>
      <c r="S77" s="6"/>
      <c r="T77" s="103">
        <f t="shared" si="13"/>
        <v>0</v>
      </c>
      <c r="U77" s="102">
        <f t="shared" si="14"/>
        <v>0</v>
      </c>
      <c r="V77" s="8" t="str">
        <f>IF(COUNTBLANK(G77:H77)+COUNTBLANK(J77:K77)+COUNTBLANK(M77:M77)+COUNTBLANK(P77:Q77)+COUNTBLANK(S77:S77)=8,"",
IF(G77&lt;Limity!$C$5," Data gotowości zbyt wczesna lub nie uzupełniona.","")&amp;
IF(G77&gt;Limity!$D$5," Data gotowości zbyt późna lub wypełnona nieprawidłowo.","")&amp;
IF(OR(ROUND(K77,2)&lt;=0,ROUND(Q77,2)&lt;=0,ROUND(M77,2)&lt;=0,ROUND(S77,2)&lt;=0,ROUND(H77,2)&lt;=0)," Co najmniej jedna wartość nie jest większa od zera.","")&amp;
IF(K77&gt;Limity!$D$6," Abonament za Usługę TD w Wariancie A ponad limit.","")&amp;
IF(Q77&gt;Limity!$D$7," Abonament za Usługę TD w Wariancie B ponad limit.","")&amp;
IF(Q77-K77&gt;Limity!$D$8," Różnica wartości abonamentów za Usługę TD wariantów A i B ponad limit.","")&amp;
IF(M77&gt;Limity!$D$9," Abonament za zwiększenie przepustowości w Wariancie A ponad limit.","")&amp;
IF(S77&gt;Limity!$D$10," Abonament za zwiększenie przepustowości w Wariancie B ponad limit.","")&amp;
IF(H77&gt;Limity!$D$11," Opłata za zestawienie łącza ponad limit.","")&amp;
IF(J77=""," Nie wskazano PWR. ",IF(ISERROR(VLOOKUP(J77,'Listy punktów styku'!$B$11:$B$41,1,FALSE))," Nie wskazano PWR z listy.",""))&amp;
IF(P77=""," Nie wskazano FPS. ",IF(ISERROR(VLOOKUP(P77,'Listy punktów styku'!$B$44:$B$61,1,FALSE))," Nie wskazano FPS z listy.",""))
)</f>
        <v/>
      </c>
    </row>
    <row r="78" spans="1:22" x14ac:dyDescent="0.35">
      <c r="A78" s="121">
        <v>64</v>
      </c>
      <c r="B78" s="120">
        <v>2406047</v>
      </c>
      <c r="C78" s="120" t="s">
        <v>552</v>
      </c>
      <c r="D78" s="128" t="s">
        <v>554</v>
      </c>
      <c r="E78" s="128" t="s">
        <v>102</v>
      </c>
      <c r="F78" s="116">
        <v>66</v>
      </c>
      <c r="G78" s="28"/>
      <c r="H78" s="4"/>
      <c r="I78" s="102">
        <f t="shared" si="8"/>
        <v>0</v>
      </c>
      <c r="J78" s="3"/>
      <c r="K78" s="6"/>
      <c r="L78" s="103">
        <f t="shared" si="9"/>
        <v>0</v>
      </c>
      <c r="M78" s="7"/>
      <c r="N78" s="103">
        <f t="shared" si="10"/>
        <v>0</v>
      </c>
      <c r="O78" s="103">
        <f t="shared" si="11"/>
        <v>0</v>
      </c>
      <c r="P78" s="3"/>
      <c r="Q78" s="6"/>
      <c r="R78" s="103">
        <f t="shared" si="12"/>
        <v>0</v>
      </c>
      <c r="S78" s="6"/>
      <c r="T78" s="103">
        <f t="shared" si="13"/>
        <v>0</v>
      </c>
      <c r="U78" s="102">
        <f t="shared" si="14"/>
        <v>0</v>
      </c>
      <c r="V78" s="8" t="str">
        <f>IF(COUNTBLANK(G78:H78)+COUNTBLANK(J78:K78)+COUNTBLANK(M78:M78)+COUNTBLANK(P78:Q78)+COUNTBLANK(S78:S78)=8,"",
IF(G78&lt;Limity!$C$5," Data gotowości zbyt wczesna lub nie uzupełniona.","")&amp;
IF(G78&gt;Limity!$D$5," Data gotowości zbyt późna lub wypełnona nieprawidłowo.","")&amp;
IF(OR(ROUND(K78,2)&lt;=0,ROUND(Q78,2)&lt;=0,ROUND(M78,2)&lt;=0,ROUND(S78,2)&lt;=0,ROUND(H78,2)&lt;=0)," Co najmniej jedna wartość nie jest większa od zera.","")&amp;
IF(K78&gt;Limity!$D$6," Abonament za Usługę TD w Wariancie A ponad limit.","")&amp;
IF(Q78&gt;Limity!$D$7," Abonament za Usługę TD w Wariancie B ponad limit.","")&amp;
IF(Q78-K78&gt;Limity!$D$8," Różnica wartości abonamentów za Usługę TD wariantów A i B ponad limit.","")&amp;
IF(M78&gt;Limity!$D$9," Abonament za zwiększenie przepustowości w Wariancie A ponad limit.","")&amp;
IF(S78&gt;Limity!$D$10," Abonament za zwiększenie przepustowości w Wariancie B ponad limit.","")&amp;
IF(H78&gt;Limity!$D$11," Opłata za zestawienie łącza ponad limit.","")&amp;
IF(J78=""," Nie wskazano PWR. ",IF(ISERROR(VLOOKUP(J78,'Listy punktów styku'!$B$11:$B$41,1,FALSE))," Nie wskazano PWR z listy.",""))&amp;
IF(P78=""," Nie wskazano FPS. ",IF(ISERROR(VLOOKUP(P78,'Listy punktów styku'!$B$44:$B$61,1,FALSE))," Nie wskazano FPS z listy.",""))
)</f>
        <v/>
      </c>
    </row>
    <row r="79" spans="1:22" x14ac:dyDescent="0.35">
      <c r="A79" s="121">
        <v>65</v>
      </c>
      <c r="B79" s="120">
        <v>2407721</v>
      </c>
      <c r="C79" s="120" t="s">
        <v>556</v>
      </c>
      <c r="D79" s="128" t="s">
        <v>557</v>
      </c>
      <c r="E79" s="128" t="s">
        <v>102</v>
      </c>
      <c r="F79" s="116">
        <v>147</v>
      </c>
      <c r="G79" s="28"/>
      <c r="H79" s="4"/>
      <c r="I79" s="102">
        <f t="shared" si="8"/>
        <v>0</v>
      </c>
      <c r="J79" s="3"/>
      <c r="K79" s="6"/>
      <c r="L79" s="103">
        <f t="shared" si="9"/>
        <v>0</v>
      </c>
      <c r="M79" s="7"/>
      <c r="N79" s="103">
        <f t="shared" si="10"/>
        <v>0</v>
      </c>
      <c r="O79" s="103">
        <f t="shared" si="11"/>
        <v>0</v>
      </c>
      <c r="P79" s="3"/>
      <c r="Q79" s="6"/>
      <c r="R79" s="103">
        <f t="shared" si="12"/>
        <v>0</v>
      </c>
      <c r="S79" s="6"/>
      <c r="T79" s="103">
        <f t="shared" si="13"/>
        <v>0</v>
      </c>
      <c r="U79" s="102">
        <f t="shared" si="14"/>
        <v>0</v>
      </c>
      <c r="V79" s="8" t="str">
        <f>IF(COUNTBLANK(G79:H79)+COUNTBLANK(J79:K79)+COUNTBLANK(M79:M79)+COUNTBLANK(P79:Q79)+COUNTBLANK(S79:S79)=8,"",
IF(G79&lt;Limity!$C$5," Data gotowości zbyt wczesna lub nie uzupełniona.","")&amp;
IF(G79&gt;Limity!$D$5," Data gotowości zbyt późna lub wypełnona nieprawidłowo.","")&amp;
IF(OR(ROUND(K79,2)&lt;=0,ROUND(Q79,2)&lt;=0,ROUND(M79,2)&lt;=0,ROUND(S79,2)&lt;=0,ROUND(H79,2)&lt;=0)," Co najmniej jedna wartość nie jest większa od zera.","")&amp;
IF(K79&gt;Limity!$D$6," Abonament za Usługę TD w Wariancie A ponad limit.","")&amp;
IF(Q79&gt;Limity!$D$7," Abonament za Usługę TD w Wariancie B ponad limit.","")&amp;
IF(Q79-K79&gt;Limity!$D$8," Różnica wartości abonamentów za Usługę TD wariantów A i B ponad limit.","")&amp;
IF(M79&gt;Limity!$D$9," Abonament za zwiększenie przepustowości w Wariancie A ponad limit.","")&amp;
IF(S79&gt;Limity!$D$10," Abonament za zwiększenie przepustowości w Wariancie B ponad limit.","")&amp;
IF(H79&gt;Limity!$D$11," Opłata za zestawienie łącza ponad limit.","")&amp;
IF(J79=""," Nie wskazano PWR. ",IF(ISERROR(VLOOKUP(J79,'Listy punktów styku'!$B$11:$B$41,1,FALSE))," Nie wskazano PWR z listy.",""))&amp;
IF(P79=""," Nie wskazano FPS. ",IF(ISERROR(VLOOKUP(P79,'Listy punktów styku'!$B$44:$B$61,1,FALSE))," Nie wskazano FPS z listy.",""))
)</f>
        <v/>
      </c>
    </row>
    <row r="80" spans="1:22" x14ac:dyDescent="0.35">
      <c r="A80" s="121">
        <v>66</v>
      </c>
      <c r="B80" s="120">
        <v>2407838</v>
      </c>
      <c r="C80" s="120" t="s">
        <v>560</v>
      </c>
      <c r="D80" s="128" t="s">
        <v>563</v>
      </c>
      <c r="E80" s="128" t="s">
        <v>102</v>
      </c>
      <c r="F80" s="116">
        <v>23</v>
      </c>
      <c r="G80" s="28"/>
      <c r="H80" s="4"/>
      <c r="I80" s="102">
        <f t="shared" si="8"/>
        <v>0</v>
      </c>
      <c r="J80" s="3"/>
      <c r="K80" s="6"/>
      <c r="L80" s="103">
        <f t="shared" si="9"/>
        <v>0</v>
      </c>
      <c r="M80" s="7"/>
      <c r="N80" s="103">
        <f t="shared" si="10"/>
        <v>0</v>
      </c>
      <c r="O80" s="103">
        <f t="shared" si="11"/>
        <v>0</v>
      </c>
      <c r="P80" s="3"/>
      <c r="Q80" s="6"/>
      <c r="R80" s="103">
        <f t="shared" si="12"/>
        <v>0</v>
      </c>
      <c r="S80" s="6"/>
      <c r="T80" s="103">
        <f t="shared" si="13"/>
        <v>0</v>
      </c>
      <c r="U80" s="102">
        <f t="shared" si="14"/>
        <v>0</v>
      </c>
      <c r="V80" s="8" t="str">
        <f>IF(COUNTBLANK(G80:H80)+COUNTBLANK(J80:K80)+COUNTBLANK(M80:M80)+COUNTBLANK(P80:Q80)+COUNTBLANK(S80:S80)=8,"",
IF(G80&lt;Limity!$C$5," Data gotowości zbyt wczesna lub nie uzupełniona.","")&amp;
IF(G80&gt;Limity!$D$5," Data gotowości zbyt późna lub wypełnona nieprawidłowo.","")&amp;
IF(OR(ROUND(K80,2)&lt;=0,ROUND(Q80,2)&lt;=0,ROUND(M80,2)&lt;=0,ROUND(S80,2)&lt;=0,ROUND(H80,2)&lt;=0)," Co najmniej jedna wartość nie jest większa od zera.","")&amp;
IF(K80&gt;Limity!$D$6," Abonament za Usługę TD w Wariancie A ponad limit.","")&amp;
IF(Q80&gt;Limity!$D$7," Abonament za Usługę TD w Wariancie B ponad limit.","")&amp;
IF(Q80-K80&gt;Limity!$D$8," Różnica wartości abonamentów za Usługę TD wariantów A i B ponad limit.","")&amp;
IF(M80&gt;Limity!$D$9," Abonament za zwiększenie przepustowości w Wariancie A ponad limit.","")&amp;
IF(S80&gt;Limity!$D$10," Abonament za zwiększenie przepustowości w Wariancie B ponad limit.","")&amp;
IF(H80&gt;Limity!$D$11," Opłata za zestawienie łącza ponad limit.","")&amp;
IF(J80=""," Nie wskazano PWR. ",IF(ISERROR(VLOOKUP(J80,'Listy punktów styku'!$B$11:$B$41,1,FALSE))," Nie wskazano PWR z listy.",""))&amp;
IF(P80=""," Nie wskazano FPS. ",IF(ISERROR(VLOOKUP(P80,'Listy punktów styku'!$B$44:$B$61,1,FALSE))," Nie wskazano FPS z listy.",""))
)</f>
        <v/>
      </c>
    </row>
    <row r="81" spans="1:22" x14ac:dyDescent="0.35">
      <c r="A81" s="121">
        <v>67</v>
      </c>
      <c r="B81" s="120">
        <v>2408018</v>
      </c>
      <c r="C81" s="120" t="s">
        <v>565</v>
      </c>
      <c r="D81" s="128" t="s">
        <v>567</v>
      </c>
      <c r="E81" s="128" t="s">
        <v>102</v>
      </c>
      <c r="F81" s="116">
        <v>50</v>
      </c>
      <c r="G81" s="28"/>
      <c r="H81" s="4"/>
      <c r="I81" s="102">
        <f t="shared" ref="I81:I144" si="15">ROUND(H81*(1+$C$10),2)</f>
        <v>0</v>
      </c>
      <c r="J81" s="3"/>
      <c r="K81" s="6"/>
      <c r="L81" s="103">
        <f t="shared" ref="L81:L144" si="16">ROUND(K81*(1+$C$10),2)</f>
        <v>0</v>
      </c>
      <c r="M81" s="7"/>
      <c r="N81" s="103">
        <f t="shared" ref="N81:N144" si="17">ROUND(M81*(1+$C$10),2)</f>
        <v>0</v>
      </c>
      <c r="O81" s="103">
        <f t="shared" ref="O81:O144" si="18">60*ROUND(K81*(1+$C$10),2)</f>
        <v>0</v>
      </c>
      <c r="P81" s="3"/>
      <c r="Q81" s="6"/>
      <c r="R81" s="103">
        <f t="shared" ref="R81:R144" si="19">ROUND(Q81*(1+$C$10),2)</f>
        <v>0</v>
      </c>
      <c r="S81" s="6"/>
      <c r="T81" s="103">
        <f t="shared" ref="T81:T144" si="20">ROUND(S81*(1+$C$10),2)</f>
        <v>0</v>
      </c>
      <c r="U81" s="102">
        <f t="shared" ref="U81:U144" si="21">60*ROUND(Q81*(1+$C$10),2)</f>
        <v>0</v>
      </c>
      <c r="V81" s="8" t="str">
        <f>IF(COUNTBLANK(G81:H81)+COUNTBLANK(J81:K81)+COUNTBLANK(M81:M81)+COUNTBLANK(P81:Q81)+COUNTBLANK(S81:S81)=8,"",
IF(G81&lt;Limity!$C$5," Data gotowości zbyt wczesna lub nie uzupełniona.","")&amp;
IF(G81&gt;Limity!$D$5," Data gotowości zbyt późna lub wypełnona nieprawidłowo.","")&amp;
IF(OR(ROUND(K81,2)&lt;=0,ROUND(Q81,2)&lt;=0,ROUND(M81,2)&lt;=0,ROUND(S81,2)&lt;=0,ROUND(H81,2)&lt;=0)," Co najmniej jedna wartość nie jest większa od zera.","")&amp;
IF(K81&gt;Limity!$D$6," Abonament za Usługę TD w Wariancie A ponad limit.","")&amp;
IF(Q81&gt;Limity!$D$7," Abonament za Usługę TD w Wariancie B ponad limit.","")&amp;
IF(Q81-K81&gt;Limity!$D$8," Różnica wartości abonamentów za Usługę TD wariantów A i B ponad limit.","")&amp;
IF(M81&gt;Limity!$D$9," Abonament za zwiększenie przepustowości w Wariancie A ponad limit.","")&amp;
IF(S81&gt;Limity!$D$10," Abonament za zwiększenie przepustowości w Wariancie B ponad limit.","")&amp;
IF(H81&gt;Limity!$D$11," Opłata za zestawienie łącza ponad limit.","")&amp;
IF(J81=""," Nie wskazano PWR. ",IF(ISERROR(VLOOKUP(J81,'Listy punktów styku'!$B$11:$B$41,1,FALSE))," Nie wskazano PWR z listy.",""))&amp;
IF(P81=""," Nie wskazano FPS. ",IF(ISERROR(VLOOKUP(P81,'Listy punktów styku'!$B$44:$B$61,1,FALSE))," Nie wskazano FPS z listy.",""))
)</f>
        <v/>
      </c>
    </row>
    <row r="82" spans="1:22" x14ac:dyDescent="0.35">
      <c r="A82" s="121">
        <v>68</v>
      </c>
      <c r="B82" s="123">
        <v>28739526</v>
      </c>
      <c r="C82" s="123">
        <v>112037</v>
      </c>
      <c r="D82" s="129" t="s">
        <v>569</v>
      </c>
      <c r="E82" s="129" t="s">
        <v>570</v>
      </c>
      <c r="F82" s="124">
        <v>7</v>
      </c>
      <c r="G82" s="28"/>
      <c r="H82" s="4"/>
      <c r="I82" s="102">
        <f t="shared" si="15"/>
        <v>0</v>
      </c>
      <c r="J82" s="3"/>
      <c r="K82" s="6"/>
      <c r="L82" s="103">
        <f t="shared" si="16"/>
        <v>0</v>
      </c>
      <c r="M82" s="7"/>
      <c r="N82" s="103">
        <f t="shared" si="17"/>
        <v>0</v>
      </c>
      <c r="O82" s="103">
        <f t="shared" si="18"/>
        <v>0</v>
      </c>
      <c r="P82" s="3"/>
      <c r="Q82" s="6"/>
      <c r="R82" s="103">
        <f t="shared" si="19"/>
        <v>0</v>
      </c>
      <c r="S82" s="6"/>
      <c r="T82" s="103">
        <f t="shared" si="20"/>
        <v>0</v>
      </c>
      <c r="U82" s="102">
        <f t="shared" si="21"/>
        <v>0</v>
      </c>
      <c r="V82" s="8" t="str">
        <f>IF(COUNTBLANK(G82:H82)+COUNTBLANK(J82:K82)+COUNTBLANK(M82:M82)+COUNTBLANK(P82:Q82)+COUNTBLANK(S82:S82)=8,"",
IF(G82&lt;Limity!$C$5," Data gotowości zbyt wczesna lub nie uzupełniona.","")&amp;
IF(G82&gt;Limity!$D$5," Data gotowości zbyt późna lub wypełnona nieprawidłowo.","")&amp;
IF(OR(ROUND(K82,2)&lt;=0,ROUND(Q82,2)&lt;=0,ROUND(M82,2)&lt;=0,ROUND(S82,2)&lt;=0,ROUND(H82,2)&lt;=0)," Co najmniej jedna wartość nie jest większa od zera.","")&amp;
IF(K82&gt;Limity!$D$6," Abonament za Usługę TD w Wariancie A ponad limit.","")&amp;
IF(Q82&gt;Limity!$D$7," Abonament za Usługę TD w Wariancie B ponad limit.","")&amp;
IF(Q82-K82&gt;Limity!$D$8," Różnica wartości abonamentów za Usługę TD wariantów A i B ponad limit.","")&amp;
IF(M82&gt;Limity!$D$9," Abonament za zwiększenie przepustowości w Wariancie A ponad limit.","")&amp;
IF(S82&gt;Limity!$D$10," Abonament za zwiększenie przepustowości w Wariancie B ponad limit.","")&amp;
IF(H82&gt;Limity!$D$11," Opłata za zestawienie łącza ponad limit.","")&amp;
IF(J82=""," Nie wskazano PWR. ",IF(ISERROR(VLOOKUP(J82,'Listy punktów styku'!$B$11:$B$41,1,FALSE))," Nie wskazano PWR z listy.",""))&amp;
IF(P82=""," Nie wskazano FPS. ",IF(ISERROR(VLOOKUP(P82,'Listy punktów styku'!$B$44:$B$61,1,FALSE))," Nie wskazano FPS z listy.",""))
)</f>
        <v/>
      </c>
    </row>
    <row r="83" spans="1:22" x14ac:dyDescent="0.35">
      <c r="A83" s="121">
        <v>69</v>
      </c>
      <c r="B83" s="120">
        <v>2609332</v>
      </c>
      <c r="C83" s="120" t="s">
        <v>572</v>
      </c>
      <c r="D83" s="128" t="s">
        <v>574</v>
      </c>
      <c r="E83" s="128" t="s">
        <v>102</v>
      </c>
      <c r="F83" s="116">
        <v>111</v>
      </c>
      <c r="G83" s="28"/>
      <c r="H83" s="4"/>
      <c r="I83" s="102">
        <f t="shared" si="15"/>
        <v>0</v>
      </c>
      <c r="J83" s="3"/>
      <c r="K83" s="6"/>
      <c r="L83" s="103">
        <f t="shared" si="16"/>
        <v>0</v>
      </c>
      <c r="M83" s="7"/>
      <c r="N83" s="103">
        <f t="shared" si="17"/>
        <v>0</v>
      </c>
      <c r="O83" s="103">
        <f t="shared" si="18"/>
        <v>0</v>
      </c>
      <c r="P83" s="3"/>
      <c r="Q83" s="6"/>
      <c r="R83" s="103">
        <f t="shared" si="19"/>
        <v>0</v>
      </c>
      <c r="S83" s="6"/>
      <c r="T83" s="103">
        <f t="shared" si="20"/>
        <v>0</v>
      </c>
      <c r="U83" s="102">
        <f t="shared" si="21"/>
        <v>0</v>
      </c>
      <c r="V83" s="8" t="str">
        <f>IF(COUNTBLANK(G83:H83)+COUNTBLANK(J83:K83)+COUNTBLANK(M83:M83)+COUNTBLANK(P83:Q83)+COUNTBLANK(S83:S83)=8,"",
IF(G83&lt;Limity!$C$5," Data gotowości zbyt wczesna lub nie uzupełniona.","")&amp;
IF(G83&gt;Limity!$D$5," Data gotowości zbyt późna lub wypełnona nieprawidłowo.","")&amp;
IF(OR(ROUND(K83,2)&lt;=0,ROUND(Q83,2)&lt;=0,ROUND(M83,2)&lt;=0,ROUND(S83,2)&lt;=0,ROUND(H83,2)&lt;=0)," Co najmniej jedna wartość nie jest większa od zera.","")&amp;
IF(K83&gt;Limity!$D$6," Abonament za Usługę TD w Wariancie A ponad limit.","")&amp;
IF(Q83&gt;Limity!$D$7," Abonament za Usługę TD w Wariancie B ponad limit.","")&amp;
IF(Q83-K83&gt;Limity!$D$8," Różnica wartości abonamentów za Usługę TD wariantów A i B ponad limit.","")&amp;
IF(M83&gt;Limity!$D$9," Abonament za zwiększenie przepustowości w Wariancie A ponad limit.","")&amp;
IF(S83&gt;Limity!$D$10," Abonament za zwiększenie przepustowości w Wariancie B ponad limit.","")&amp;
IF(H83&gt;Limity!$D$11," Opłata za zestawienie łącza ponad limit.","")&amp;
IF(J83=""," Nie wskazano PWR. ",IF(ISERROR(VLOOKUP(J83,'Listy punktów styku'!$B$11:$B$41,1,FALSE))," Nie wskazano PWR z listy.",""))&amp;
IF(P83=""," Nie wskazano FPS. ",IF(ISERROR(VLOOKUP(P83,'Listy punktów styku'!$B$44:$B$61,1,FALSE))," Nie wskazano FPS z listy.",""))
)</f>
        <v/>
      </c>
    </row>
    <row r="84" spans="1:22" x14ac:dyDescent="0.35">
      <c r="A84" s="121">
        <v>70</v>
      </c>
      <c r="B84" s="120">
        <v>2609744</v>
      </c>
      <c r="C84" s="120" t="s">
        <v>576</v>
      </c>
      <c r="D84" s="128" t="s">
        <v>578</v>
      </c>
      <c r="E84" s="128" t="s">
        <v>102</v>
      </c>
      <c r="F84" s="116">
        <v>2</v>
      </c>
      <c r="G84" s="28"/>
      <c r="H84" s="4"/>
      <c r="I84" s="102">
        <f t="shared" si="15"/>
        <v>0</v>
      </c>
      <c r="J84" s="3"/>
      <c r="K84" s="6"/>
      <c r="L84" s="103">
        <f t="shared" si="16"/>
        <v>0</v>
      </c>
      <c r="M84" s="7"/>
      <c r="N84" s="103">
        <f t="shared" si="17"/>
        <v>0</v>
      </c>
      <c r="O84" s="103">
        <f t="shared" si="18"/>
        <v>0</v>
      </c>
      <c r="P84" s="3"/>
      <c r="Q84" s="6"/>
      <c r="R84" s="103">
        <f t="shared" si="19"/>
        <v>0</v>
      </c>
      <c r="S84" s="6"/>
      <c r="T84" s="103">
        <f t="shared" si="20"/>
        <v>0</v>
      </c>
      <c r="U84" s="102">
        <f t="shared" si="21"/>
        <v>0</v>
      </c>
      <c r="V84" s="8" t="str">
        <f>IF(COUNTBLANK(G84:H84)+COUNTBLANK(J84:K84)+COUNTBLANK(M84:M84)+COUNTBLANK(P84:Q84)+COUNTBLANK(S84:S84)=8,"",
IF(G84&lt;Limity!$C$5," Data gotowości zbyt wczesna lub nie uzupełniona.","")&amp;
IF(G84&gt;Limity!$D$5," Data gotowości zbyt późna lub wypełnona nieprawidłowo.","")&amp;
IF(OR(ROUND(K84,2)&lt;=0,ROUND(Q84,2)&lt;=0,ROUND(M84,2)&lt;=0,ROUND(S84,2)&lt;=0,ROUND(H84,2)&lt;=0)," Co najmniej jedna wartość nie jest większa od zera.","")&amp;
IF(K84&gt;Limity!$D$6," Abonament za Usługę TD w Wariancie A ponad limit.","")&amp;
IF(Q84&gt;Limity!$D$7," Abonament za Usługę TD w Wariancie B ponad limit.","")&amp;
IF(Q84-K84&gt;Limity!$D$8," Różnica wartości abonamentów za Usługę TD wariantów A i B ponad limit.","")&amp;
IF(M84&gt;Limity!$D$9," Abonament za zwiększenie przepustowości w Wariancie A ponad limit.","")&amp;
IF(S84&gt;Limity!$D$10," Abonament za zwiększenie przepustowości w Wariancie B ponad limit.","")&amp;
IF(H84&gt;Limity!$D$11," Opłata za zestawienie łącza ponad limit.","")&amp;
IF(J84=""," Nie wskazano PWR. ",IF(ISERROR(VLOOKUP(J84,'Listy punktów styku'!$B$11:$B$41,1,FALSE))," Nie wskazano PWR z listy.",""))&amp;
IF(P84=""," Nie wskazano FPS. ",IF(ISERROR(VLOOKUP(P84,'Listy punktów styku'!$B$44:$B$61,1,FALSE))," Nie wskazano FPS z listy.",""))
)</f>
        <v/>
      </c>
    </row>
    <row r="85" spans="1:22" x14ac:dyDescent="0.35">
      <c r="A85" s="121">
        <v>71</v>
      </c>
      <c r="B85" s="120">
        <v>2609982</v>
      </c>
      <c r="C85" s="120" t="s">
        <v>580</v>
      </c>
      <c r="D85" s="128" t="s">
        <v>582</v>
      </c>
      <c r="E85" s="128" t="s">
        <v>102</v>
      </c>
      <c r="F85" s="116">
        <v>1</v>
      </c>
      <c r="G85" s="28"/>
      <c r="H85" s="4"/>
      <c r="I85" s="102">
        <f t="shared" si="15"/>
        <v>0</v>
      </c>
      <c r="J85" s="3"/>
      <c r="K85" s="6"/>
      <c r="L85" s="103">
        <f t="shared" si="16"/>
        <v>0</v>
      </c>
      <c r="M85" s="7"/>
      <c r="N85" s="103">
        <f t="shared" si="17"/>
        <v>0</v>
      </c>
      <c r="O85" s="103">
        <f t="shared" si="18"/>
        <v>0</v>
      </c>
      <c r="P85" s="3"/>
      <c r="Q85" s="6"/>
      <c r="R85" s="103">
        <f t="shared" si="19"/>
        <v>0</v>
      </c>
      <c r="S85" s="6"/>
      <c r="T85" s="103">
        <f t="shared" si="20"/>
        <v>0</v>
      </c>
      <c r="U85" s="102">
        <f t="shared" si="21"/>
        <v>0</v>
      </c>
      <c r="V85" s="8" t="str">
        <f>IF(COUNTBLANK(G85:H85)+COUNTBLANK(J85:K85)+COUNTBLANK(M85:M85)+COUNTBLANK(P85:Q85)+COUNTBLANK(S85:S85)=8,"",
IF(G85&lt;Limity!$C$5," Data gotowości zbyt wczesna lub nie uzupełniona.","")&amp;
IF(G85&gt;Limity!$D$5," Data gotowości zbyt późna lub wypełnona nieprawidłowo.","")&amp;
IF(OR(ROUND(K85,2)&lt;=0,ROUND(Q85,2)&lt;=0,ROUND(M85,2)&lt;=0,ROUND(S85,2)&lt;=0,ROUND(H85,2)&lt;=0)," Co najmniej jedna wartość nie jest większa od zera.","")&amp;
IF(K85&gt;Limity!$D$6," Abonament za Usługę TD w Wariancie A ponad limit.","")&amp;
IF(Q85&gt;Limity!$D$7," Abonament za Usługę TD w Wariancie B ponad limit.","")&amp;
IF(Q85-K85&gt;Limity!$D$8," Różnica wartości abonamentów za Usługę TD wariantów A i B ponad limit.","")&amp;
IF(M85&gt;Limity!$D$9," Abonament za zwiększenie przepustowości w Wariancie A ponad limit.","")&amp;
IF(S85&gt;Limity!$D$10," Abonament za zwiększenie przepustowości w Wariancie B ponad limit.","")&amp;
IF(H85&gt;Limity!$D$11," Opłata za zestawienie łącza ponad limit.","")&amp;
IF(J85=""," Nie wskazano PWR. ",IF(ISERROR(VLOOKUP(J85,'Listy punktów styku'!$B$11:$B$41,1,FALSE))," Nie wskazano PWR z listy.",""))&amp;
IF(P85=""," Nie wskazano FPS. ",IF(ISERROR(VLOOKUP(P85,'Listy punktów styku'!$B$44:$B$61,1,FALSE))," Nie wskazano FPS z listy.",""))
)</f>
        <v/>
      </c>
    </row>
    <row r="86" spans="1:22" x14ac:dyDescent="0.35">
      <c r="A86" s="121">
        <v>72</v>
      </c>
      <c r="B86" s="120">
        <v>2610269</v>
      </c>
      <c r="C86" s="120" t="s">
        <v>584</v>
      </c>
      <c r="D86" s="128" t="s">
        <v>586</v>
      </c>
      <c r="E86" s="128" t="s">
        <v>102</v>
      </c>
      <c r="F86" s="116">
        <v>57</v>
      </c>
      <c r="G86" s="28"/>
      <c r="H86" s="4"/>
      <c r="I86" s="102">
        <f t="shared" si="15"/>
        <v>0</v>
      </c>
      <c r="J86" s="3"/>
      <c r="K86" s="6"/>
      <c r="L86" s="103">
        <f t="shared" si="16"/>
        <v>0</v>
      </c>
      <c r="M86" s="7"/>
      <c r="N86" s="103">
        <f t="shared" si="17"/>
        <v>0</v>
      </c>
      <c r="O86" s="103">
        <f t="shared" si="18"/>
        <v>0</v>
      </c>
      <c r="P86" s="3"/>
      <c r="Q86" s="6"/>
      <c r="R86" s="103">
        <f t="shared" si="19"/>
        <v>0</v>
      </c>
      <c r="S86" s="6"/>
      <c r="T86" s="103">
        <f t="shared" si="20"/>
        <v>0</v>
      </c>
      <c r="U86" s="102">
        <f t="shared" si="21"/>
        <v>0</v>
      </c>
      <c r="V86" s="8" t="str">
        <f>IF(COUNTBLANK(G86:H86)+COUNTBLANK(J86:K86)+COUNTBLANK(M86:M86)+COUNTBLANK(P86:Q86)+COUNTBLANK(S86:S86)=8,"",
IF(G86&lt;Limity!$C$5," Data gotowości zbyt wczesna lub nie uzupełniona.","")&amp;
IF(G86&gt;Limity!$D$5," Data gotowości zbyt późna lub wypełnona nieprawidłowo.","")&amp;
IF(OR(ROUND(K86,2)&lt;=0,ROUND(Q86,2)&lt;=0,ROUND(M86,2)&lt;=0,ROUND(S86,2)&lt;=0,ROUND(H86,2)&lt;=0)," Co najmniej jedna wartość nie jest większa od zera.","")&amp;
IF(K86&gt;Limity!$D$6," Abonament za Usługę TD w Wariancie A ponad limit.","")&amp;
IF(Q86&gt;Limity!$D$7," Abonament za Usługę TD w Wariancie B ponad limit.","")&amp;
IF(Q86-K86&gt;Limity!$D$8," Różnica wartości abonamentów za Usługę TD wariantów A i B ponad limit.","")&amp;
IF(M86&gt;Limity!$D$9," Abonament za zwiększenie przepustowości w Wariancie A ponad limit.","")&amp;
IF(S86&gt;Limity!$D$10," Abonament za zwiększenie przepustowości w Wariancie B ponad limit.","")&amp;
IF(H86&gt;Limity!$D$11," Opłata za zestawienie łącza ponad limit.","")&amp;
IF(J86=""," Nie wskazano PWR. ",IF(ISERROR(VLOOKUP(J86,'Listy punktów styku'!$B$11:$B$41,1,FALSE))," Nie wskazano PWR z listy.",""))&amp;
IF(P86=""," Nie wskazano FPS. ",IF(ISERROR(VLOOKUP(P86,'Listy punktów styku'!$B$44:$B$61,1,FALSE))," Nie wskazano FPS z listy.",""))
)</f>
        <v/>
      </c>
    </row>
    <row r="87" spans="1:22" x14ac:dyDescent="0.35">
      <c r="A87" s="121">
        <v>73</v>
      </c>
      <c r="B87" s="120">
        <v>2610490</v>
      </c>
      <c r="C87" s="120" t="s">
        <v>588</v>
      </c>
      <c r="D87" s="128" t="s">
        <v>590</v>
      </c>
      <c r="E87" s="128" t="s">
        <v>102</v>
      </c>
      <c r="F87" s="116" t="s">
        <v>591</v>
      </c>
      <c r="G87" s="28"/>
      <c r="H87" s="4"/>
      <c r="I87" s="102">
        <f t="shared" si="15"/>
        <v>0</v>
      </c>
      <c r="J87" s="3"/>
      <c r="K87" s="6"/>
      <c r="L87" s="103">
        <f t="shared" si="16"/>
        <v>0</v>
      </c>
      <c r="M87" s="7"/>
      <c r="N87" s="103">
        <f t="shared" si="17"/>
        <v>0</v>
      </c>
      <c r="O87" s="103">
        <f t="shared" si="18"/>
        <v>0</v>
      </c>
      <c r="P87" s="3"/>
      <c r="Q87" s="6"/>
      <c r="R87" s="103">
        <f t="shared" si="19"/>
        <v>0</v>
      </c>
      <c r="S87" s="6"/>
      <c r="T87" s="103">
        <f t="shared" si="20"/>
        <v>0</v>
      </c>
      <c r="U87" s="102">
        <f t="shared" si="21"/>
        <v>0</v>
      </c>
      <c r="V87" s="8" t="str">
        <f>IF(COUNTBLANK(G87:H87)+COUNTBLANK(J87:K87)+COUNTBLANK(M87:M87)+COUNTBLANK(P87:Q87)+COUNTBLANK(S87:S87)=8,"",
IF(G87&lt;Limity!$C$5," Data gotowości zbyt wczesna lub nie uzupełniona.","")&amp;
IF(G87&gt;Limity!$D$5," Data gotowości zbyt późna lub wypełnona nieprawidłowo.","")&amp;
IF(OR(ROUND(K87,2)&lt;=0,ROUND(Q87,2)&lt;=0,ROUND(M87,2)&lt;=0,ROUND(S87,2)&lt;=0,ROUND(H87,2)&lt;=0)," Co najmniej jedna wartość nie jest większa od zera.","")&amp;
IF(K87&gt;Limity!$D$6," Abonament za Usługę TD w Wariancie A ponad limit.","")&amp;
IF(Q87&gt;Limity!$D$7," Abonament za Usługę TD w Wariancie B ponad limit.","")&amp;
IF(Q87-K87&gt;Limity!$D$8," Różnica wartości abonamentów za Usługę TD wariantów A i B ponad limit.","")&amp;
IF(M87&gt;Limity!$D$9," Abonament za zwiększenie przepustowości w Wariancie A ponad limit.","")&amp;
IF(S87&gt;Limity!$D$10," Abonament za zwiększenie przepustowości w Wariancie B ponad limit.","")&amp;
IF(H87&gt;Limity!$D$11," Opłata za zestawienie łącza ponad limit.","")&amp;
IF(J87=""," Nie wskazano PWR. ",IF(ISERROR(VLOOKUP(J87,'Listy punktów styku'!$B$11:$B$41,1,FALSE))," Nie wskazano PWR z listy.",""))&amp;
IF(P87=""," Nie wskazano FPS. ",IF(ISERROR(VLOOKUP(P87,'Listy punktów styku'!$B$44:$B$61,1,FALSE))," Nie wskazano FPS z listy.",""))
)</f>
        <v/>
      </c>
    </row>
    <row r="88" spans="1:22" x14ac:dyDescent="0.35">
      <c r="A88" s="121">
        <v>74</v>
      </c>
      <c r="B88" s="120">
        <v>2611044</v>
      </c>
      <c r="C88" s="120" t="s">
        <v>593</v>
      </c>
      <c r="D88" s="128" t="s">
        <v>595</v>
      </c>
      <c r="E88" s="128" t="s">
        <v>102</v>
      </c>
      <c r="F88" s="116">
        <v>44</v>
      </c>
      <c r="G88" s="28"/>
      <c r="H88" s="4"/>
      <c r="I88" s="102">
        <f t="shared" si="15"/>
        <v>0</v>
      </c>
      <c r="J88" s="3"/>
      <c r="K88" s="6"/>
      <c r="L88" s="103">
        <f t="shared" si="16"/>
        <v>0</v>
      </c>
      <c r="M88" s="7"/>
      <c r="N88" s="103">
        <f t="shared" si="17"/>
        <v>0</v>
      </c>
      <c r="O88" s="103">
        <f t="shared" si="18"/>
        <v>0</v>
      </c>
      <c r="P88" s="3"/>
      <c r="Q88" s="6"/>
      <c r="R88" s="103">
        <f t="shared" si="19"/>
        <v>0</v>
      </c>
      <c r="S88" s="6"/>
      <c r="T88" s="103">
        <f t="shared" si="20"/>
        <v>0</v>
      </c>
      <c r="U88" s="102">
        <f t="shared" si="21"/>
        <v>0</v>
      </c>
      <c r="V88" s="8" t="str">
        <f>IF(COUNTBLANK(G88:H88)+COUNTBLANK(J88:K88)+COUNTBLANK(M88:M88)+COUNTBLANK(P88:Q88)+COUNTBLANK(S88:S88)=8,"",
IF(G88&lt;Limity!$C$5," Data gotowości zbyt wczesna lub nie uzupełniona.","")&amp;
IF(G88&gt;Limity!$D$5," Data gotowości zbyt późna lub wypełnona nieprawidłowo.","")&amp;
IF(OR(ROUND(K88,2)&lt;=0,ROUND(Q88,2)&lt;=0,ROUND(M88,2)&lt;=0,ROUND(S88,2)&lt;=0,ROUND(H88,2)&lt;=0)," Co najmniej jedna wartość nie jest większa od zera.","")&amp;
IF(K88&gt;Limity!$D$6," Abonament za Usługę TD w Wariancie A ponad limit.","")&amp;
IF(Q88&gt;Limity!$D$7," Abonament za Usługę TD w Wariancie B ponad limit.","")&amp;
IF(Q88-K88&gt;Limity!$D$8," Różnica wartości abonamentów za Usługę TD wariantów A i B ponad limit.","")&amp;
IF(M88&gt;Limity!$D$9," Abonament za zwiększenie przepustowości w Wariancie A ponad limit.","")&amp;
IF(S88&gt;Limity!$D$10," Abonament za zwiększenie przepustowości w Wariancie B ponad limit.","")&amp;
IF(H88&gt;Limity!$D$11," Opłata za zestawienie łącza ponad limit.","")&amp;
IF(J88=""," Nie wskazano PWR. ",IF(ISERROR(VLOOKUP(J88,'Listy punktów styku'!$B$11:$B$41,1,FALSE))," Nie wskazano PWR z listy.",""))&amp;
IF(P88=""," Nie wskazano FPS. ",IF(ISERROR(VLOOKUP(P88,'Listy punktów styku'!$B$44:$B$61,1,FALSE))," Nie wskazano FPS z listy.",""))
)</f>
        <v/>
      </c>
    </row>
    <row r="89" spans="1:22" x14ac:dyDescent="0.35">
      <c r="A89" s="121">
        <v>75</v>
      </c>
      <c r="B89" s="120">
        <v>2612317</v>
      </c>
      <c r="C89" s="120" t="s">
        <v>597</v>
      </c>
      <c r="D89" s="128" t="s">
        <v>599</v>
      </c>
      <c r="E89" s="128" t="s">
        <v>102</v>
      </c>
      <c r="F89" s="116">
        <v>37</v>
      </c>
      <c r="G89" s="28"/>
      <c r="H89" s="4"/>
      <c r="I89" s="102">
        <f t="shared" si="15"/>
        <v>0</v>
      </c>
      <c r="J89" s="3"/>
      <c r="K89" s="6"/>
      <c r="L89" s="103">
        <f t="shared" si="16"/>
        <v>0</v>
      </c>
      <c r="M89" s="7"/>
      <c r="N89" s="103">
        <f t="shared" si="17"/>
        <v>0</v>
      </c>
      <c r="O89" s="103">
        <f t="shared" si="18"/>
        <v>0</v>
      </c>
      <c r="P89" s="3"/>
      <c r="Q89" s="6"/>
      <c r="R89" s="103">
        <f t="shared" si="19"/>
        <v>0</v>
      </c>
      <c r="S89" s="6"/>
      <c r="T89" s="103">
        <f t="shared" si="20"/>
        <v>0</v>
      </c>
      <c r="U89" s="102">
        <f t="shared" si="21"/>
        <v>0</v>
      </c>
      <c r="V89" s="8" t="str">
        <f>IF(COUNTBLANK(G89:H89)+COUNTBLANK(J89:K89)+COUNTBLANK(M89:M89)+COUNTBLANK(P89:Q89)+COUNTBLANK(S89:S89)=8,"",
IF(G89&lt;Limity!$C$5," Data gotowości zbyt wczesna lub nie uzupełniona.","")&amp;
IF(G89&gt;Limity!$D$5," Data gotowości zbyt późna lub wypełnona nieprawidłowo.","")&amp;
IF(OR(ROUND(K89,2)&lt;=0,ROUND(Q89,2)&lt;=0,ROUND(M89,2)&lt;=0,ROUND(S89,2)&lt;=0,ROUND(H89,2)&lt;=0)," Co najmniej jedna wartość nie jest większa od zera.","")&amp;
IF(K89&gt;Limity!$D$6," Abonament za Usługę TD w Wariancie A ponad limit.","")&amp;
IF(Q89&gt;Limity!$D$7," Abonament za Usługę TD w Wariancie B ponad limit.","")&amp;
IF(Q89-K89&gt;Limity!$D$8," Różnica wartości abonamentów za Usługę TD wariantów A i B ponad limit.","")&amp;
IF(M89&gt;Limity!$D$9," Abonament za zwiększenie przepustowości w Wariancie A ponad limit.","")&amp;
IF(S89&gt;Limity!$D$10," Abonament za zwiększenie przepustowości w Wariancie B ponad limit.","")&amp;
IF(H89&gt;Limity!$D$11," Opłata za zestawienie łącza ponad limit.","")&amp;
IF(J89=""," Nie wskazano PWR. ",IF(ISERROR(VLOOKUP(J89,'Listy punktów styku'!$B$11:$B$41,1,FALSE))," Nie wskazano PWR z listy.",""))&amp;
IF(P89=""," Nie wskazano FPS. ",IF(ISERROR(VLOOKUP(P89,'Listy punktów styku'!$B$44:$B$61,1,FALSE))," Nie wskazano FPS z listy.",""))
)</f>
        <v/>
      </c>
    </row>
    <row r="90" spans="1:22" x14ac:dyDescent="0.35">
      <c r="A90" s="121">
        <v>76</v>
      </c>
      <c r="B90" s="120">
        <v>2614630</v>
      </c>
      <c r="C90" s="120" t="s">
        <v>601</v>
      </c>
      <c r="D90" s="128" t="s">
        <v>603</v>
      </c>
      <c r="E90" s="128" t="s">
        <v>102</v>
      </c>
      <c r="F90" s="116">
        <v>4</v>
      </c>
      <c r="G90" s="28"/>
      <c r="H90" s="4"/>
      <c r="I90" s="102">
        <f t="shared" si="15"/>
        <v>0</v>
      </c>
      <c r="J90" s="3"/>
      <c r="K90" s="6"/>
      <c r="L90" s="103">
        <f t="shared" si="16"/>
        <v>0</v>
      </c>
      <c r="M90" s="7"/>
      <c r="N90" s="103">
        <f t="shared" si="17"/>
        <v>0</v>
      </c>
      <c r="O90" s="103">
        <f t="shared" si="18"/>
        <v>0</v>
      </c>
      <c r="P90" s="3"/>
      <c r="Q90" s="6"/>
      <c r="R90" s="103">
        <f t="shared" si="19"/>
        <v>0</v>
      </c>
      <c r="S90" s="6"/>
      <c r="T90" s="103">
        <f t="shared" si="20"/>
        <v>0</v>
      </c>
      <c r="U90" s="102">
        <f t="shared" si="21"/>
        <v>0</v>
      </c>
      <c r="V90" s="8" t="str">
        <f>IF(COUNTBLANK(G90:H90)+COUNTBLANK(J90:K90)+COUNTBLANK(M90:M90)+COUNTBLANK(P90:Q90)+COUNTBLANK(S90:S90)=8,"",
IF(G90&lt;Limity!$C$5," Data gotowości zbyt wczesna lub nie uzupełniona.","")&amp;
IF(G90&gt;Limity!$D$5," Data gotowości zbyt późna lub wypełnona nieprawidłowo.","")&amp;
IF(OR(ROUND(K90,2)&lt;=0,ROUND(Q90,2)&lt;=0,ROUND(M90,2)&lt;=0,ROUND(S90,2)&lt;=0,ROUND(H90,2)&lt;=0)," Co najmniej jedna wartość nie jest większa od zera.","")&amp;
IF(K90&gt;Limity!$D$6," Abonament za Usługę TD w Wariancie A ponad limit.","")&amp;
IF(Q90&gt;Limity!$D$7," Abonament za Usługę TD w Wariancie B ponad limit.","")&amp;
IF(Q90-K90&gt;Limity!$D$8," Różnica wartości abonamentów za Usługę TD wariantów A i B ponad limit.","")&amp;
IF(M90&gt;Limity!$D$9," Abonament za zwiększenie przepustowości w Wariancie A ponad limit.","")&amp;
IF(S90&gt;Limity!$D$10," Abonament za zwiększenie przepustowości w Wariancie B ponad limit.","")&amp;
IF(H90&gt;Limity!$D$11," Opłata za zestawienie łącza ponad limit.","")&amp;
IF(J90=""," Nie wskazano PWR. ",IF(ISERROR(VLOOKUP(J90,'Listy punktów styku'!$B$11:$B$41,1,FALSE))," Nie wskazano PWR z listy.",""))&amp;
IF(P90=""," Nie wskazano FPS. ",IF(ISERROR(VLOOKUP(P90,'Listy punktów styku'!$B$44:$B$61,1,FALSE))," Nie wskazano FPS z listy.",""))
)</f>
        <v/>
      </c>
    </row>
    <row r="91" spans="1:22" x14ac:dyDescent="0.35">
      <c r="A91" s="121">
        <v>77</v>
      </c>
      <c r="B91" s="120">
        <v>2613984</v>
      </c>
      <c r="C91" s="120" t="s">
        <v>605</v>
      </c>
      <c r="D91" s="128" t="s">
        <v>186</v>
      </c>
      <c r="E91" s="128" t="s">
        <v>175</v>
      </c>
      <c r="F91" s="116">
        <v>29</v>
      </c>
      <c r="G91" s="28"/>
      <c r="H91" s="4"/>
      <c r="I91" s="102">
        <f t="shared" si="15"/>
        <v>0</v>
      </c>
      <c r="J91" s="3"/>
      <c r="K91" s="6"/>
      <c r="L91" s="103">
        <f t="shared" si="16"/>
        <v>0</v>
      </c>
      <c r="M91" s="7"/>
      <c r="N91" s="103">
        <f t="shared" si="17"/>
        <v>0</v>
      </c>
      <c r="O91" s="103">
        <f t="shared" si="18"/>
        <v>0</v>
      </c>
      <c r="P91" s="3"/>
      <c r="Q91" s="6"/>
      <c r="R91" s="103">
        <f t="shared" si="19"/>
        <v>0</v>
      </c>
      <c r="S91" s="6"/>
      <c r="T91" s="103">
        <f t="shared" si="20"/>
        <v>0</v>
      </c>
      <c r="U91" s="102">
        <f t="shared" si="21"/>
        <v>0</v>
      </c>
      <c r="V91" s="8" t="str">
        <f>IF(COUNTBLANK(G91:H91)+COUNTBLANK(J91:K91)+COUNTBLANK(M91:M91)+COUNTBLANK(P91:Q91)+COUNTBLANK(S91:S91)=8,"",
IF(G91&lt;Limity!$C$5," Data gotowości zbyt wczesna lub nie uzupełniona.","")&amp;
IF(G91&gt;Limity!$D$5," Data gotowości zbyt późna lub wypełnona nieprawidłowo.","")&amp;
IF(OR(ROUND(K91,2)&lt;=0,ROUND(Q91,2)&lt;=0,ROUND(M91,2)&lt;=0,ROUND(S91,2)&lt;=0,ROUND(H91,2)&lt;=0)," Co najmniej jedna wartość nie jest większa od zera.","")&amp;
IF(K91&gt;Limity!$D$6," Abonament za Usługę TD w Wariancie A ponad limit.","")&amp;
IF(Q91&gt;Limity!$D$7," Abonament za Usługę TD w Wariancie B ponad limit.","")&amp;
IF(Q91-K91&gt;Limity!$D$8," Różnica wartości abonamentów za Usługę TD wariantów A i B ponad limit.","")&amp;
IF(M91&gt;Limity!$D$9," Abonament za zwiększenie przepustowości w Wariancie A ponad limit.","")&amp;
IF(S91&gt;Limity!$D$10," Abonament za zwiększenie przepustowości w Wariancie B ponad limit.","")&amp;
IF(H91&gt;Limity!$D$11," Opłata za zestawienie łącza ponad limit.","")&amp;
IF(J91=""," Nie wskazano PWR. ",IF(ISERROR(VLOOKUP(J91,'Listy punktów styku'!$B$11:$B$41,1,FALSE))," Nie wskazano PWR z listy.",""))&amp;
IF(P91=""," Nie wskazano FPS. ",IF(ISERROR(VLOOKUP(P91,'Listy punktów styku'!$B$44:$B$61,1,FALSE))," Nie wskazano FPS z listy.",""))
)</f>
        <v/>
      </c>
    </row>
    <row r="92" spans="1:22" x14ac:dyDescent="0.35">
      <c r="A92" s="121">
        <v>78</v>
      </c>
      <c r="B92" s="120">
        <v>2614960</v>
      </c>
      <c r="C92" s="120" t="s">
        <v>608</v>
      </c>
      <c r="D92" s="128" t="s">
        <v>610</v>
      </c>
      <c r="E92" s="128" t="s">
        <v>102</v>
      </c>
      <c r="F92" s="116">
        <v>53</v>
      </c>
      <c r="G92" s="28"/>
      <c r="H92" s="4"/>
      <c r="I92" s="102">
        <f t="shared" si="15"/>
        <v>0</v>
      </c>
      <c r="J92" s="3"/>
      <c r="K92" s="6"/>
      <c r="L92" s="103">
        <f t="shared" si="16"/>
        <v>0</v>
      </c>
      <c r="M92" s="7"/>
      <c r="N92" s="103">
        <f t="shared" si="17"/>
        <v>0</v>
      </c>
      <c r="O92" s="103">
        <f t="shared" si="18"/>
        <v>0</v>
      </c>
      <c r="P92" s="3"/>
      <c r="Q92" s="6"/>
      <c r="R92" s="103">
        <f t="shared" si="19"/>
        <v>0</v>
      </c>
      <c r="S92" s="6"/>
      <c r="T92" s="103">
        <f t="shared" si="20"/>
        <v>0</v>
      </c>
      <c r="U92" s="102">
        <f t="shared" si="21"/>
        <v>0</v>
      </c>
      <c r="V92" s="8" t="str">
        <f>IF(COUNTBLANK(G92:H92)+COUNTBLANK(J92:K92)+COUNTBLANK(M92:M92)+COUNTBLANK(P92:Q92)+COUNTBLANK(S92:S92)=8,"",
IF(G92&lt;Limity!$C$5," Data gotowości zbyt wczesna lub nie uzupełniona.","")&amp;
IF(G92&gt;Limity!$D$5," Data gotowości zbyt późna lub wypełnona nieprawidłowo.","")&amp;
IF(OR(ROUND(K92,2)&lt;=0,ROUND(Q92,2)&lt;=0,ROUND(M92,2)&lt;=0,ROUND(S92,2)&lt;=0,ROUND(H92,2)&lt;=0)," Co najmniej jedna wartość nie jest większa od zera.","")&amp;
IF(K92&gt;Limity!$D$6," Abonament za Usługę TD w Wariancie A ponad limit.","")&amp;
IF(Q92&gt;Limity!$D$7," Abonament za Usługę TD w Wariancie B ponad limit.","")&amp;
IF(Q92-K92&gt;Limity!$D$8," Różnica wartości abonamentów za Usługę TD wariantów A i B ponad limit.","")&amp;
IF(M92&gt;Limity!$D$9," Abonament za zwiększenie przepustowości w Wariancie A ponad limit.","")&amp;
IF(S92&gt;Limity!$D$10," Abonament za zwiększenie przepustowości w Wariancie B ponad limit.","")&amp;
IF(H92&gt;Limity!$D$11," Opłata za zestawienie łącza ponad limit.","")&amp;
IF(J92=""," Nie wskazano PWR. ",IF(ISERROR(VLOOKUP(J92,'Listy punktów styku'!$B$11:$B$41,1,FALSE))," Nie wskazano PWR z listy.",""))&amp;
IF(P92=""," Nie wskazano FPS. ",IF(ISERROR(VLOOKUP(P92,'Listy punktów styku'!$B$44:$B$61,1,FALSE))," Nie wskazano FPS z listy.",""))
)</f>
        <v/>
      </c>
    </row>
    <row r="93" spans="1:22" x14ac:dyDescent="0.35">
      <c r="A93" s="121">
        <v>79</v>
      </c>
      <c r="B93" s="120">
        <v>8816083</v>
      </c>
      <c r="C93" s="120" t="s">
        <v>612</v>
      </c>
      <c r="D93" s="128" t="s">
        <v>613</v>
      </c>
      <c r="E93" s="128" t="s">
        <v>171</v>
      </c>
      <c r="F93" s="116">
        <v>43</v>
      </c>
      <c r="G93" s="28"/>
      <c r="H93" s="4"/>
      <c r="I93" s="102">
        <f t="shared" si="15"/>
        <v>0</v>
      </c>
      <c r="J93" s="3"/>
      <c r="K93" s="6"/>
      <c r="L93" s="103">
        <f t="shared" si="16"/>
        <v>0</v>
      </c>
      <c r="M93" s="7"/>
      <c r="N93" s="103">
        <f t="shared" si="17"/>
        <v>0</v>
      </c>
      <c r="O93" s="103">
        <f t="shared" si="18"/>
        <v>0</v>
      </c>
      <c r="P93" s="3"/>
      <c r="Q93" s="6"/>
      <c r="R93" s="103">
        <f t="shared" si="19"/>
        <v>0</v>
      </c>
      <c r="S93" s="6"/>
      <c r="T93" s="103">
        <f t="shared" si="20"/>
        <v>0</v>
      </c>
      <c r="U93" s="102">
        <f t="shared" si="21"/>
        <v>0</v>
      </c>
      <c r="V93" s="8" t="str">
        <f>IF(COUNTBLANK(G93:H93)+COUNTBLANK(J93:K93)+COUNTBLANK(M93:M93)+COUNTBLANK(P93:Q93)+COUNTBLANK(S93:S93)=8,"",
IF(G93&lt;Limity!$C$5," Data gotowości zbyt wczesna lub nie uzupełniona.","")&amp;
IF(G93&gt;Limity!$D$5," Data gotowości zbyt późna lub wypełnona nieprawidłowo.","")&amp;
IF(OR(ROUND(K93,2)&lt;=0,ROUND(Q93,2)&lt;=0,ROUND(M93,2)&lt;=0,ROUND(S93,2)&lt;=0,ROUND(H93,2)&lt;=0)," Co najmniej jedna wartość nie jest większa od zera.","")&amp;
IF(K93&gt;Limity!$D$6," Abonament za Usługę TD w Wariancie A ponad limit.","")&amp;
IF(Q93&gt;Limity!$D$7," Abonament za Usługę TD w Wariancie B ponad limit.","")&amp;
IF(Q93-K93&gt;Limity!$D$8," Różnica wartości abonamentów za Usługę TD wariantów A i B ponad limit.","")&amp;
IF(M93&gt;Limity!$D$9," Abonament za zwiększenie przepustowości w Wariancie A ponad limit.","")&amp;
IF(S93&gt;Limity!$D$10," Abonament za zwiększenie przepustowości w Wariancie B ponad limit.","")&amp;
IF(H93&gt;Limity!$D$11," Opłata za zestawienie łącza ponad limit.","")&amp;
IF(J93=""," Nie wskazano PWR. ",IF(ISERROR(VLOOKUP(J93,'Listy punktów styku'!$B$11:$B$41,1,FALSE))," Nie wskazano PWR z listy.",""))&amp;
IF(P93=""," Nie wskazano FPS. ",IF(ISERROR(VLOOKUP(P93,'Listy punktów styku'!$B$44:$B$61,1,FALSE))," Nie wskazano FPS z listy.",""))
)</f>
        <v/>
      </c>
    </row>
    <row r="94" spans="1:22" x14ac:dyDescent="0.35">
      <c r="A94" s="121">
        <v>80</v>
      </c>
      <c r="B94" s="120">
        <v>2618380</v>
      </c>
      <c r="C94" s="120" t="s">
        <v>616</v>
      </c>
      <c r="D94" s="128" t="s">
        <v>618</v>
      </c>
      <c r="E94" s="128" t="s">
        <v>102</v>
      </c>
      <c r="F94" s="116">
        <v>14</v>
      </c>
      <c r="G94" s="28"/>
      <c r="H94" s="4"/>
      <c r="I94" s="102">
        <f t="shared" si="15"/>
        <v>0</v>
      </c>
      <c r="J94" s="3"/>
      <c r="K94" s="6"/>
      <c r="L94" s="103">
        <f t="shared" si="16"/>
        <v>0</v>
      </c>
      <c r="M94" s="7"/>
      <c r="N94" s="103">
        <f t="shared" si="17"/>
        <v>0</v>
      </c>
      <c r="O94" s="103">
        <f t="shared" si="18"/>
        <v>0</v>
      </c>
      <c r="P94" s="3"/>
      <c r="Q94" s="6"/>
      <c r="R94" s="103">
        <f t="shared" si="19"/>
        <v>0</v>
      </c>
      <c r="S94" s="6"/>
      <c r="T94" s="103">
        <f t="shared" si="20"/>
        <v>0</v>
      </c>
      <c r="U94" s="102">
        <f t="shared" si="21"/>
        <v>0</v>
      </c>
      <c r="V94" s="8" t="str">
        <f>IF(COUNTBLANK(G94:H94)+COUNTBLANK(J94:K94)+COUNTBLANK(M94:M94)+COUNTBLANK(P94:Q94)+COUNTBLANK(S94:S94)=8,"",
IF(G94&lt;Limity!$C$5," Data gotowości zbyt wczesna lub nie uzupełniona.","")&amp;
IF(G94&gt;Limity!$D$5," Data gotowości zbyt późna lub wypełnona nieprawidłowo.","")&amp;
IF(OR(ROUND(K94,2)&lt;=0,ROUND(Q94,2)&lt;=0,ROUND(M94,2)&lt;=0,ROUND(S94,2)&lt;=0,ROUND(H94,2)&lt;=0)," Co najmniej jedna wartość nie jest większa od zera.","")&amp;
IF(K94&gt;Limity!$D$6," Abonament za Usługę TD w Wariancie A ponad limit.","")&amp;
IF(Q94&gt;Limity!$D$7," Abonament za Usługę TD w Wariancie B ponad limit.","")&amp;
IF(Q94-K94&gt;Limity!$D$8," Różnica wartości abonamentów za Usługę TD wariantów A i B ponad limit.","")&amp;
IF(M94&gt;Limity!$D$9," Abonament za zwiększenie przepustowości w Wariancie A ponad limit.","")&amp;
IF(S94&gt;Limity!$D$10," Abonament za zwiększenie przepustowości w Wariancie B ponad limit.","")&amp;
IF(H94&gt;Limity!$D$11," Opłata za zestawienie łącza ponad limit.","")&amp;
IF(J94=""," Nie wskazano PWR. ",IF(ISERROR(VLOOKUP(J94,'Listy punktów styku'!$B$11:$B$41,1,FALSE))," Nie wskazano PWR z listy.",""))&amp;
IF(P94=""," Nie wskazano FPS. ",IF(ISERROR(VLOOKUP(P94,'Listy punktów styku'!$B$44:$B$61,1,FALSE))," Nie wskazano FPS z listy.",""))
)</f>
        <v/>
      </c>
    </row>
    <row r="95" spans="1:22" x14ac:dyDescent="0.35">
      <c r="A95" s="121">
        <v>81</v>
      </c>
      <c r="B95" s="120">
        <v>2618459</v>
      </c>
      <c r="C95" s="120" t="s">
        <v>620</v>
      </c>
      <c r="D95" s="128" t="s">
        <v>221</v>
      </c>
      <c r="E95" s="128" t="s">
        <v>102</v>
      </c>
      <c r="F95" s="116">
        <v>11</v>
      </c>
      <c r="G95" s="28"/>
      <c r="H95" s="4"/>
      <c r="I95" s="102">
        <f t="shared" si="15"/>
        <v>0</v>
      </c>
      <c r="J95" s="3"/>
      <c r="K95" s="6"/>
      <c r="L95" s="103">
        <f t="shared" si="16"/>
        <v>0</v>
      </c>
      <c r="M95" s="7"/>
      <c r="N95" s="103">
        <f t="shared" si="17"/>
        <v>0</v>
      </c>
      <c r="O95" s="103">
        <f t="shared" si="18"/>
        <v>0</v>
      </c>
      <c r="P95" s="3"/>
      <c r="Q95" s="6"/>
      <c r="R95" s="103">
        <f t="shared" si="19"/>
        <v>0</v>
      </c>
      <c r="S95" s="6"/>
      <c r="T95" s="103">
        <f t="shared" si="20"/>
        <v>0</v>
      </c>
      <c r="U95" s="102">
        <f t="shared" si="21"/>
        <v>0</v>
      </c>
      <c r="V95" s="8" t="str">
        <f>IF(COUNTBLANK(G95:H95)+COUNTBLANK(J95:K95)+COUNTBLANK(M95:M95)+COUNTBLANK(P95:Q95)+COUNTBLANK(S95:S95)=8,"",
IF(G95&lt;Limity!$C$5," Data gotowości zbyt wczesna lub nie uzupełniona.","")&amp;
IF(G95&gt;Limity!$D$5," Data gotowości zbyt późna lub wypełnona nieprawidłowo.","")&amp;
IF(OR(ROUND(K95,2)&lt;=0,ROUND(Q95,2)&lt;=0,ROUND(M95,2)&lt;=0,ROUND(S95,2)&lt;=0,ROUND(H95,2)&lt;=0)," Co najmniej jedna wartość nie jest większa od zera.","")&amp;
IF(K95&gt;Limity!$D$6," Abonament za Usługę TD w Wariancie A ponad limit.","")&amp;
IF(Q95&gt;Limity!$D$7," Abonament za Usługę TD w Wariancie B ponad limit.","")&amp;
IF(Q95-K95&gt;Limity!$D$8," Różnica wartości abonamentów za Usługę TD wariantów A i B ponad limit.","")&amp;
IF(M95&gt;Limity!$D$9," Abonament za zwiększenie przepustowości w Wariancie A ponad limit.","")&amp;
IF(S95&gt;Limity!$D$10," Abonament za zwiększenie przepustowości w Wariancie B ponad limit.","")&amp;
IF(H95&gt;Limity!$D$11," Opłata za zestawienie łącza ponad limit.","")&amp;
IF(J95=""," Nie wskazano PWR. ",IF(ISERROR(VLOOKUP(J95,'Listy punktów styku'!$B$11:$B$41,1,FALSE))," Nie wskazano PWR z listy.",""))&amp;
IF(P95=""," Nie wskazano FPS. ",IF(ISERROR(VLOOKUP(P95,'Listy punktów styku'!$B$44:$B$61,1,FALSE))," Nie wskazano FPS z listy.",""))
)</f>
        <v/>
      </c>
    </row>
    <row r="96" spans="1:22" x14ac:dyDescent="0.35">
      <c r="A96" s="121">
        <v>82</v>
      </c>
      <c r="B96" s="120">
        <v>2619287</v>
      </c>
      <c r="C96" s="120" t="s">
        <v>623</v>
      </c>
      <c r="D96" s="128" t="s">
        <v>625</v>
      </c>
      <c r="E96" s="128" t="s">
        <v>102</v>
      </c>
      <c r="F96" s="116">
        <v>1</v>
      </c>
      <c r="G96" s="28"/>
      <c r="H96" s="4"/>
      <c r="I96" s="102">
        <f t="shared" si="15"/>
        <v>0</v>
      </c>
      <c r="J96" s="3"/>
      <c r="K96" s="6"/>
      <c r="L96" s="103">
        <f t="shared" si="16"/>
        <v>0</v>
      </c>
      <c r="M96" s="7"/>
      <c r="N96" s="103">
        <f t="shared" si="17"/>
        <v>0</v>
      </c>
      <c r="O96" s="103">
        <f t="shared" si="18"/>
        <v>0</v>
      </c>
      <c r="P96" s="3"/>
      <c r="Q96" s="6"/>
      <c r="R96" s="103">
        <f t="shared" si="19"/>
        <v>0</v>
      </c>
      <c r="S96" s="6"/>
      <c r="T96" s="103">
        <f t="shared" si="20"/>
        <v>0</v>
      </c>
      <c r="U96" s="102">
        <f t="shared" si="21"/>
        <v>0</v>
      </c>
      <c r="V96" s="8" t="str">
        <f>IF(COUNTBLANK(G96:H96)+COUNTBLANK(J96:K96)+COUNTBLANK(M96:M96)+COUNTBLANK(P96:Q96)+COUNTBLANK(S96:S96)=8,"",
IF(G96&lt;Limity!$C$5," Data gotowości zbyt wczesna lub nie uzupełniona.","")&amp;
IF(G96&gt;Limity!$D$5," Data gotowości zbyt późna lub wypełnona nieprawidłowo.","")&amp;
IF(OR(ROUND(K96,2)&lt;=0,ROUND(Q96,2)&lt;=0,ROUND(M96,2)&lt;=0,ROUND(S96,2)&lt;=0,ROUND(H96,2)&lt;=0)," Co najmniej jedna wartość nie jest większa od zera.","")&amp;
IF(K96&gt;Limity!$D$6," Abonament za Usługę TD w Wariancie A ponad limit.","")&amp;
IF(Q96&gt;Limity!$D$7," Abonament za Usługę TD w Wariancie B ponad limit.","")&amp;
IF(Q96-K96&gt;Limity!$D$8," Różnica wartości abonamentów za Usługę TD wariantów A i B ponad limit.","")&amp;
IF(M96&gt;Limity!$D$9," Abonament za zwiększenie przepustowości w Wariancie A ponad limit.","")&amp;
IF(S96&gt;Limity!$D$10," Abonament za zwiększenie przepustowości w Wariancie B ponad limit.","")&amp;
IF(H96&gt;Limity!$D$11," Opłata za zestawienie łącza ponad limit.","")&amp;
IF(J96=""," Nie wskazano PWR. ",IF(ISERROR(VLOOKUP(J96,'Listy punktów styku'!$B$11:$B$41,1,FALSE))," Nie wskazano PWR z listy.",""))&amp;
IF(P96=""," Nie wskazano FPS. ",IF(ISERROR(VLOOKUP(P96,'Listy punktów styku'!$B$44:$B$61,1,FALSE))," Nie wskazano FPS z listy.",""))
)</f>
        <v/>
      </c>
    </row>
    <row r="97" spans="1:22" x14ac:dyDescent="0.35">
      <c r="A97" s="121">
        <v>83</v>
      </c>
      <c r="B97" s="120">
        <v>2619396</v>
      </c>
      <c r="C97" s="120" t="s">
        <v>627</v>
      </c>
      <c r="D97" s="128" t="s">
        <v>625</v>
      </c>
      <c r="E97" s="128" t="s">
        <v>102</v>
      </c>
      <c r="F97" s="116">
        <v>1</v>
      </c>
      <c r="G97" s="28"/>
      <c r="H97" s="4"/>
      <c r="I97" s="102">
        <f t="shared" si="15"/>
        <v>0</v>
      </c>
      <c r="J97" s="3"/>
      <c r="K97" s="6"/>
      <c r="L97" s="103">
        <f t="shared" si="16"/>
        <v>0</v>
      </c>
      <c r="M97" s="7"/>
      <c r="N97" s="103">
        <f t="shared" si="17"/>
        <v>0</v>
      </c>
      <c r="O97" s="103">
        <f t="shared" si="18"/>
        <v>0</v>
      </c>
      <c r="P97" s="3"/>
      <c r="Q97" s="6"/>
      <c r="R97" s="103">
        <f t="shared" si="19"/>
        <v>0</v>
      </c>
      <c r="S97" s="6"/>
      <c r="T97" s="103">
        <f t="shared" si="20"/>
        <v>0</v>
      </c>
      <c r="U97" s="102">
        <f t="shared" si="21"/>
        <v>0</v>
      </c>
      <c r="V97" s="8" t="str">
        <f>IF(COUNTBLANK(G97:H97)+COUNTBLANK(J97:K97)+COUNTBLANK(M97:M97)+COUNTBLANK(P97:Q97)+COUNTBLANK(S97:S97)=8,"",
IF(G97&lt;Limity!$C$5," Data gotowości zbyt wczesna lub nie uzupełniona.","")&amp;
IF(G97&gt;Limity!$D$5," Data gotowości zbyt późna lub wypełnona nieprawidłowo.","")&amp;
IF(OR(ROUND(K97,2)&lt;=0,ROUND(Q97,2)&lt;=0,ROUND(M97,2)&lt;=0,ROUND(S97,2)&lt;=0,ROUND(H97,2)&lt;=0)," Co najmniej jedna wartość nie jest większa od zera.","")&amp;
IF(K97&gt;Limity!$D$6," Abonament za Usługę TD w Wariancie A ponad limit.","")&amp;
IF(Q97&gt;Limity!$D$7," Abonament za Usługę TD w Wariancie B ponad limit.","")&amp;
IF(Q97-K97&gt;Limity!$D$8," Różnica wartości abonamentów za Usługę TD wariantów A i B ponad limit.","")&amp;
IF(M97&gt;Limity!$D$9," Abonament za zwiększenie przepustowości w Wariancie A ponad limit.","")&amp;
IF(S97&gt;Limity!$D$10," Abonament za zwiększenie przepustowości w Wariancie B ponad limit.","")&amp;
IF(H97&gt;Limity!$D$11," Opłata za zestawienie łącza ponad limit.","")&amp;
IF(J97=""," Nie wskazano PWR. ",IF(ISERROR(VLOOKUP(J97,'Listy punktów styku'!$B$11:$B$41,1,FALSE))," Nie wskazano PWR z listy.",""))&amp;
IF(P97=""," Nie wskazano FPS. ",IF(ISERROR(VLOOKUP(P97,'Listy punktów styku'!$B$44:$B$61,1,FALSE))," Nie wskazano FPS z listy.",""))
)</f>
        <v/>
      </c>
    </row>
    <row r="98" spans="1:22" x14ac:dyDescent="0.35">
      <c r="A98" s="121">
        <v>84</v>
      </c>
      <c r="B98" s="120">
        <v>2619838</v>
      </c>
      <c r="C98" s="120" t="s">
        <v>629</v>
      </c>
      <c r="D98" s="128" t="s">
        <v>631</v>
      </c>
      <c r="E98" s="128" t="s">
        <v>102</v>
      </c>
      <c r="F98" s="116" t="s">
        <v>632</v>
      </c>
      <c r="G98" s="28"/>
      <c r="H98" s="4"/>
      <c r="I98" s="102">
        <f t="shared" si="15"/>
        <v>0</v>
      </c>
      <c r="J98" s="3"/>
      <c r="K98" s="6"/>
      <c r="L98" s="103">
        <f t="shared" si="16"/>
        <v>0</v>
      </c>
      <c r="M98" s="7"/>
      <c r="N98" s="103">
        <f t="shared" si="17"/>
        <v>0</v>
      </c>
      <c r="O98" s="103">
        <f t="shared" si="18"/>
        <v>0</v>
      </c>
      <c r="P98" s="3"/>
      <c r="Q98" s="6"/>
      <c r="R98" s="103">
        <f t="shared" si="19"/>
        <v>0</v>
      </c>
      <c r="S98" s="6"/>
      <c r="T98" s="103">
        <f t="shared" si="20"/>
        <v>0</v>
      </c>
      <c r="U98" s="102">
        <f t="shared" si="21"/>
        <v>0</v>
      </c>
      <c r="V98" s="8" t="str">
        <f>IF(COUNTBLANK(G98:H98)+COUNTBLANK(J98:K98)+COUNTBLANK(M98:M98)+COUNTBLANK(P98:Q98)+COUNTBLANK(S98:S98)=8,"",
IF(G98&lt;Limity!$C$5," Data gotowości zbyt wczesna lub nie uzupełniona.","")&amp;
IF(G98&gt;Limity!$D$5," Data gotowości zbyt późna lub wypełnona nieprawidłowo.","")&amp;
IF(OR(ROUND(K98,2)&lt;=0,ROUND(Q98,2)&lt;=0,ROUND(M98,2)&lt;=0,ROUND(S98,2)&lt;=0,ROUND(H98,2)&lt;=0)," Co najmniej jedna wartość nie jest większa od zera.","")&amp;
IF(K98&gt;Limity!$D$6," Abonament za Usługę TD w Wariancie A ponad limit.","")&amp;
IF(Q98&gt;Limity!$D$7," Abonament za Usługę TD w Wariancie B ponad limit.","")&amp;
IF(Q98-K98&gt;Limity!$D$8," Różnica wartości abonamentów za Usługę TD wariantów A i B ponad limit.","")&amp;
IF(M98&gt;Limity!$D$9," Abonament za zwiększenie przepustowości w Wariancie A ponad limit.","")&amp;
IF(S98&gt;Limity!$D$10," Abonament za zwiększenie przepustowości w Wariancie B ponad limit.","")&amp;
IF(H98&gt;Limity!$D$11," Opłata za zestawienie łącza ponad limit.","")&amp;
IF(J98=""," Nie wskazano PWR. ",IF(ISERROR(VLOOKUP(J98,'Listy punktów styku'!$B$11:$B$41,1,FALSE))," Nie wskazano PWR z listy.",""))&amp;
IF(P98=""," Nie wskazano FPS. ",IF(ISERROR(VLOOKUP(P98,'Listy punktów styku'!$B$44:$B$61,1,FALSE))," Nie wskazano FPS z listy.",""))
)</f>
        <v/>
      </c>
    </row>
    <row r="99" spans="1:22" x14ac:dyDescent="0.35">
      <c r="A99" s="121">
        <v>85</v>
      </c>
      <c r="B99" s="120">
        <v>2620193</v>
      </c>
      <c r="C99" s="120" t="s">
        <v>634</v>
      </c>
      <c r="D99" s="128" t="s">
        <v>636</v>
      </c>
      <c r="E99" s="128" t="s">
        <v>102</v>
      </c>
      <c r="F99" s="116">
        <v>65</v>
      </c>
      <c r="G99" s="28"/>
      <c r="H99" s="4"/>
      <c r="I99" s="102">
        <f t="shared" si="15"/>
        <v>0</v>
      </c>
      <c r="J99" s="3"/>
      <c r="K99" s="6"/>
      <c r="L99" s="103">
        <f t="shared" si="16"/>
        <v>0</v>
      </c>
      <c r="M99" s="7"/>
      <c r="N99" s="103">
        <f t="shared" si="17"/>
        <v>0</v>
      </c>
      <c r="O99" s="103">
        <f t="shared" si="18"/>
        <v>0</v>
      </c>
      <c r="P99" s="3"/>
      <c r="Q99" s="6"/>
      <c r="R99" s="103">
        <f t="shared" si="19"/>
        <v>0</v>
      </c>
      <c r="S99" s="6"/>
      <c r="T99" s="103">
        <f t="shared" si="20"/>
        <v>0</v>
      </c>
      <c r="U99" s="102">
        <f t="shared" si="21"/>
        <v>0</v>
      </c>
      <c r="V99" s="8" t="str">
        <f>IF(COUNTBLANK(G99:H99)+COUNTBLANK(J99:K99)+COUNTBLANK(M99:M99)+COUNTBLANK(P99:Q99)+COUNTBLANK(S99:S99)=8,"",
IF(G99&lt;Limity!$C$5," Data gotowości zbyt wczesna lub nie uzupełniona.","")&amp;
IF(G99&gt;Limity!$D$5," Data gotowości zbyt późna lub wypełnona nieprawidłowo.","")&amp;
IF(OR(ROUND(K99,2)&lt;=0,ROUND(Q99,2)&lt;=0,ROUND(M99,2)&lt;=0,ROUND(S99,2)&lt;=0,ROUND(H99,2)&lt;=0)," Co najmniej jedna wartość nie jest większa od zera.","")&amp;
IF(K99&gt;Limity!$D$6," Abonament za Usługę TD w Wariancie A ponad limit.","")&amp;
IF(Q99&gt;Limity!$D$7," Abonament za Usługę TD w Wariancie B ponad limit.","")&amp;
IF(Q99-K99&gt;Limity!$D$8," Różnica wartości abonamentów za Usługę TD wariantów A i B ponad limit.","")&amp;
IF(M99&gt;Limity!$D$9," Abonament za zwiększenie przepustowości w Wariancie A ponad limit.","")&amp;
IF(S99&gt;Limity!$D$10," Abonament za zwiększenie przepustowości w Wariancie B ponad limit.","")&amp;
IF(H99&gt;Limity!$D$11," Opłata za zestawienie łącza ponad limit.","")&amp;
IF(J99=""," Nie wskazano PWR. ",IF(ISERROR(VLOOKUP(J99,'Listy punktów styku'!$B$11:$B$41,1,FALSE))," Nie wskazano PWR z listy.",""))&amp;
IF(P99=""," Nie wskazano FPS. ",IF(ISERROR(VLOOKUP(P99,'Listy punktów styku'!$B$44:$B$61,1,FALSE))," Nie wskazano FPS z listy.",""))
)</f>
        <v/>
      </c>
    </row>
    <row r="100" spans="1:22" x14ac:dyDescent="0.35">
      <c r="A100" s="121">
        <v>86</v>
      </c>
      <c r="B100" s="120">
        <v>2620525</v>
      </c>
      <c r="C100" s="120" t="s">
        <v>638</v>
      </c>
      <c r="D100" s="128" t="s">
        <v>641</v>
      </c>
      <c r="E100" s="128" t="s">
        <v>102</v>
      </c>
      <c r="F100" s="116">
        <v>113</v>
      </c>
      <c r="G100" s="28"/>
      <c r="H100" s="4"/>
      <c r="I100" s="102">
        <f t="shared" si="15"/>
        <v>0</v>
      </c>
      <c r="J100" s="3"/>
      <c r="K100" s="6"/>
      <c r="L100" s="103">
        <f t="shared" si="16"/>
        <v>0</v>
      </c>
      <c r="M100" s="7"/>
      <c r="N100" s="103">
        <f t="shared" si="17"/>
        <v>0</v>
      </c>
      <c r="O100" s="103">
        <f t="shared" si="18"/>
        <v>0</v>
      </c>
      <c r="P100" s="3"/>
      <c r="Q100" s="6"/>
      <c r="R100" s="103">
        <f t="shared" si="19"/>
        <v>0</v>
      </c>
      <c r="S100" s="6"/>
      <c r="T100" s="103">
        <f t="shared" si="20"/>
        <v>0</v>
      </c>
      <c r="U100" s="102">
        <f t="shared" si="21"/>
        <v>0</v>
      </c>
      <c r="V100" s="8" t="str">
        <f>IF(COUNTBLANK(G100:H100)+COUNTBLANK(J100:K100)+COUNTBLANK(M100:M100)+COUNTBLANK(P100:Q100)+COUNTBLANK(S100:S100)=8,"",
IF(G100&lt;Limity!$C$5," Data gotowości zbyt wczesna lub nie uzupełniona.","")&amp;
IF(G100&gt;Limity!$D$5," Data gotowości zbyt późna lub wypełnona nieprawidłowo.","")&amp;
IF(OR(ROUND(K100,2)&lt;=0,ROUND(Q100,2)&lt;=0,ROUND(M100,2)&lt;=0,ROUND(S100,2)&lt;=0,ROUND(H100,2)&lt;=0)," Co najmniej jedna wartość nie jest większa od zera.","")&amp;
IF(K100&gt;Limity!$D$6," Abonament za Usługę TD w Wariancie A ponad limit.","")&amp;
IF(Q100&gt;Limity!$D$7," Abonament za Usługę TD w Wariancie B ponad limit.","")&amp;
IF(Q100-K100&gt;Limity!$D$8," Różnica wartości abonamentów za Usługę TD wariantów A i B ponad limit.","")&amp;
IF(M100&gt;Limity!$D$9," Abonament za zwiększenie przepustowości w Wariancie A ponad limit.","")&amp;
IF(S100&gt;Limity!$D$10," Abonament za zwiększenie przepustowości w Wariancie B ponad limit.","")&amp;
IF(H100&gt;Limity!$D$11," Opłata za zestawienie łącza ponad limit.","")&amp;
IF(J100=""," Nie wskazano PWR. ",IF(ISERROR(VLOOKUP(J100,'Listy punktów styku'!$B$11:$B$41,1,FALSE))," Nie wskazano PWR z listy.",""))&amp;
IF(P100=""," Nie wskazano FPS. ",IF(ISERROR(VLOOKUP(P100,'Listy punktów styku'!$B$44:$B$61,1,FALSE))," Nie wskazano FPS z listy.",""))
)</f>
        <v/>
      </c>
    </row>
    <row r="101" spans="1:22" x14ac:dyDescent="0.35">
      <c r="A101" s="121">
        <v>87</v>
      </c>
      <c r="B101" s="120">
        <v>2620946</v>
      </c>
      <c r="C101" s="120" t="s">
        <v>643</v>
      </c>
      <c r="D101" s="128" t="s">
        <v>639</v>
      </c>
      <c r="E101" s="128" t="s">
        <v>102</v>
      </c>
      <c r="F101" s="116">
        <v>2</v>
      </c>
      <c r="G101" s="28"/>
      <c r="H101" s="4"/>
      <c r="I101" s="102">
        <f t="shared" si="15"/>
        <v>0</v>
      </c>
      <c r="J101" s="3"/>
      <c r="K101" s="6"/>
      <c r="L101" s="103">
        <f t="shared" si="16"/>
        <v>0</v>
      </c>
      <c r="M101" s="7"/>
      <c r="N101" s="103">
        <f t="shared" si="17"/>
        <v>0</v>
      </c>
      <c r="O101" s="103">
        <f t="shared" si="18"/>
        <v>0</v>
      </c>
      <c r="P101" s="3"/>
      <c r="Q101" s="6"/>
      <c r="R101" s="103">
        <f t="shared" si="19"/>
        <v>0</v>
      </c>
      <c r="S101" s="6"/>
      <c r="T101" s="103">
        <f t="shared" si="20"/>
        <v>0</v>
      </c>
      <c r="U101" s="102">
        <f t="shared" si="21"/>
        <v>0</v>
      </c>
      <c r="V101" s="8" t="str">
        <f>IF(COUNTBLANK(G101:H101)+COUNTBLANK(J101:K101)+COUNTBLANK(M101:M101)+COUNTBLANK(P101:Q101)+COUNTBLANK(S101:S101)=8,"",
IF(G101&lt;Limity!$C$5," Data gotowości zbyt wczesna lub nie uzupełniona.","")&amp;
IF(G101&gt;Limity!$D$5," Data gotowości zbyt późna lub wypełnona nieprawidłowo.","")&amp;
IF(OR(ROUND(K101,2)&lt;=0,ROUND(Q101,2)&lt;=0,ROUND(M101,2)&lt;=0,ROUND(S101,2)&lt;=0,ROUND(H101,2)&lt;=0)," Co najmniej jedna wartość nie jest większa od zera.","")&amp;
IF(K101&gt;Limity!$D$6," Abonament za Usługę TD w Wariancie A ponad limit.","")&amp;
IF(Q101&gt;Limity!$D$7," Abonament za Usługę TD w Wariancie B ponad limit.","")&amp;
IF(Q101-K101&gt;Limity!$D$8," Różnica wartości abonamentów za Usługę TD wariantów A i B ponad limit.","")&amp;
IF(M101&gt;Limity!$D$9," Abonament za zwiększenie przepustowości w Wariancie A ponad limit.","")&amp;
IF(S101&gt;Limity!$D$10," Abonament za zwiększenie przepustowości w Wariancie B ponad limit.","")&amp;
IF(H101&gt;Limity!$D$11," Opłata za zestawienie łącza ponad limit.","")&amp;
IF(J101=""," Nie wskazano PWR. ",IF(ISERROR(VLOOKUP(J101,'Listy punktów styku'!$B$11:$B$41,1,FALSE))," Nie wskazano PWR z listy.",""))&amp;
IF(P101=""," Nie wskazano FPS. ",IF(ISERROR(VLOOKUP(P101,'Listy punktów styku'!$B$44:$B$61,1,FALSE))," Nie wskazano FPS z listy.",""))
)</f>
        <v/>
      </c>
    </row>
    <row r="102" spans="1:22" x14ac:dyDescent="0.35">
      <c r="A102" s="121">
        <v>88</v>
      </c>
      <c r="B102" s="123">
        <v>23813398</v>
      </c>
      <c r="C102" s="123">
        <v>92613</v>
      </c>
      <c r="D102" s="129" t="s">
        <v>647</v>
      </c>
      <c r="E102" s="129" t="s">
        <v>648</v>
      </c>
      <c r="F102" s="124">
        <v>35</v>
      </c>
      <c r="G102" s="28"/>
      <c r="H102" s="4"/>
      <c r="I102" s="102">
        <f t="shared" si="15"/>
        <v>0</v>
      </c>
      <c r="J102" s="3"/>
      <c r="K102" s="6"/>
      <c r="L102" s="103">
        <f t="shared" si="16"/>
        <v>0</v>
      </c>
      <c r="M102" s="7"/>
      <c r="N102" s="103">
        <f t="shared" si="17"/>
        <v>0</v>
      </c>
      <c r="O102" s="103">
        <f t="shared" si="18"/>
        <v>0</v>
      </c>
      <c r="P102" s="3"/>
      <c r="Q102" s="6"/>
      <c r="R102" s="103">
        <f t="shared" si="19"/>
        <v>0</v>
      </c>
      <c r="S102" s="6"/>
      <c r="T102" s="103">
        <f t="shared" si="20"/>
        <v>0</v>
      </c>
      <c r="U102" s="102">
        <f t="shared" si="21"/>
        <v>0</v>
      </c>
      <c r="V102" s="8" t="str">
        <f>IF(COUNTBLANK(G102:H102)+COUNTBLANK(J102:K102)+COUNTBLANK(M102:M102)+COUNTBLANK(P102:Q102)+COUNTBLANK(S102:S102)=8,"",
IF(G102&lt;Limity!$C$5," Data gotowości zbyt wczesna lub nie uzupełniona.","")&amp;
IF(G102&gt;Limity!$D$5," Data gotowości zbyt późna lub wypełnona nieprawidłowo.","")&amp;
IF(OR(ROUND(K102,2)&lt;=0,ROUND(Q102,2)&lt;=0,ROUND(M102,2)&lt;=0,ROUND(S102,2)&lt;=0,ROUND(H102,2)&lt;=0)," Co najmniej jedna wartość nie jest większa od zera.","")&amp;
IF(K102&gt;Limity!$D$6," Abonament za Usługę TD w Wariancie A ponad limit.","")&amp;
IF(Q102&gt;Limity!$D$7," Abonament za Usługę TD w Wariancie B ponad limit.","")&amp;
IF(Q102-K102&gt;Limity!$D$8," Różnica wartości abonamentów za Usługę TD wariantów A i B ponad limit.","")&amp;
IF(M102&gt;Limity!$D$9," Abonament za zwiększenie przepustowości w Wariancie A ponad limit.","")&amp;
IF(S102&gt;Limity!$D$10," Abonament za zwiększenie przepustowości w Wariancie B ponad limit.","")&amp;
IF(H102&gt;Limity!$D$11," Opłata za zestawienie łącza ponad limit.","")&amp;
IF(J102=""," Nie wskazano PWR. ",IF(ISERROR(VLOOKUP(J102,'Listy punktów styku'!$B$11:$B$41,1,FALSE))," Nie wskazano PWR z listy.",""))&amp;
IF(P102=""," Nie wskazano FPS. ",IF(ISERROR(VLOOKUP(P102,'Listy punktów styku'!$B$44:$B$61,1,FALSE))," Nie wskazano FPS z listy.",""))
)</f>
        <v/>
      </c>
    </row>
    <row r="103" spans="1:22" x14ac:dyDescent="0.35">
      <c r="A103" s="121">
        <v>89</v>
      </c>
      <c r="B103" s="120">
        <v>2912481</v>
      </c>
      <c r="C103" s="120" t="s">
        <v>650</v>
      </c>
      <c r="D103" s="128" t="s">
        <v>652</v>
      </c>
      <c r="E103" s="128" t="s">
        <v>655</v>
      </c>
      <c r="F103" s="116">
        <v>1</v>
      </c>
      <c r="G103" s="28"/>
      <c r="H103" s="4"/>
      <c r="I103" s="102">
        <f t="shared" si="15"/>
        <v>0</v>
      </c>
      <c r="J103" s="3"/>
      <c r="K103" s="6"/>
      <c r="L103" s="103">
        <f t="shared" si="16"/>
        <v>0</v>
      </c>
      <c r="M103" s="7"/>
      <c r="N103" s="103">
        <f t="shared" si="17"/>
        <v>0</v>
      </c>
      <c r="O103" s="103">
        <f t="shared" si="18"/>
        <v>0</v>
      </c>
      <c r="P103" s="3"/>
      <c r="Q103" s="6"/>
      <c r="R103" s="103">
        <f t="shared" si="19"/>
        <v>0</v>
      </c>
      <c r="S103" s="6"/>
      <c r="T103" s="103">
        <f t="shared" si="20"/>
        <v>0</v>
      </c>
      <c r="U103" s="102">
        <f t="shared" si="21"/>
        <v>0</v>
      </c>
      <c r="V103" s="8" t="str">
        <f>IF(COUNTBLANK(G103:H103)+COUNTBLANK(J103:K103)+COUNTBLANK(M103:M103)+COUNTBLANK(P103:Q103)+COUNTBLANK(S103:S103)=8,"",
IF(G103&lt;Limity!$C$5," Data gotowości zbyt wczesna lub nie uzupełniona.","")&amp;
IF(G103&gt;Limity!$D$5," Data gotowości zbyt późna lub wypełnona nieprawidłowo.","")&amp;
IF(OR(ROUND(K103,2)&lt;=0,ROUND(Q103,2)&lt;=0,ROUND(M103,2)&lt;=0,ROUND(S103,2)&lt;=0,ROUND(H103,2)&lt;=0)," Co najmniej jedna wartość nie jest większa od zera.","")&amp;
IF(K103&gt;Limity!$D$6," Abonament za Usługę TD w Wariancie A ponad limit.","")&amp;
IF(Q103&gt;Limity!$D$7," Abonament za Usługę TD w Wariancie B ponad limit.","")&amp;
IF(Q103-K103&gt;Limity!$D$8," Różnica wartości abonamentów za Usługę TD wariantów A i B ponad limit.","")&amp;
IF(M103&gt;Limity!$D$9," Abonament za zwiększenie przepustowości w Wariancie A ponad limit.","")&amp;
IF(S103&gt;Limity!$D$10," Abonament za zwiększenie przepustowości w Wariancie B ponad limit.","")&amp;
IF(H103&gt;Limity!$D$11," Opłata za zestawienie łącza ponad limit.","")&amp;
IF(J103=""," Nie wskazano PWR. ",IF(ISERROR(VLOOKUP(J103,'Listy punktów styku'!$B$11:$B$41,1,FALSE))," Nie wskazano PWR z listy.",""))&amp;
IF(P103=""," Nie wskazano FPS. ",IF(ISERROR(VLOOKUP(P103,'Listy punktów styku'!$B$44:$B$61,1,FALSE))," Nie wskazano FPS z listy.",""))
)</f>
        <v/>
      </c>
    </row>
    <row r="104" spans="1:22" x14ac:dyDescent="0.35">
      <c r="A104" s="121">
        <v>90</v>
      </c>
      <c r="B104" s="123">
        <v>2773030</v>
      </c>
      <c r="C104" s="123">
        <v>42338</v>
      </c>
      <c r="D104" s="128" t="s">
        <v>657</v>
      </c>
      <c r="E104" s="128" t="s">
        <v>648</v>
      </c>
      <c r="F104" s="116">
        <v>6</v>
      </c>
      <c r="G104" s="28"/>
      <c r="H104" s="4"/>
      <c r="I104" s="102">
        <f t="shared" si="15"/>
        <v>0</v>
      </c>
      <c r="J104" s="3"/>
      <c r="K104" s="6"/>
      <c r="L104" s="103">
        <f t="shared" si="16"/>
        <v>0</v>
      </c>
      <c r="M104" s="7"/>
      <c r="N104" s="103">
        <f t="shared" si="17"/>
        <v>0</v>
      </c>
      <c r="O104" s="103">
        <f t="shared" si="18"/>
        <v>0</v>
      </c>
      <c r="P104" s="3"/>
      <c r="Q104" s="6"/>
      <c r="R104" s="103">
        <f t="shared" si="19"/>
        <v>0</v>
      </c>
      <c r="S104" s="6"/>
      <c r="T104" s="103">
        <f t="shared" si="20"/>
        <v>0</v>
      </c>
      <c r="U104" s="102">
        <f t="shared" si="21"/>
        <v>0</v>
      </c>
      <c r="V104" s="8" t="str">
        <f>IF(COUNTBLANK(G104:H104)+COUNTBLANK(J104:K104)+COUNTBLANK(M104:M104)+COUNTBLANK(P104:Q104)+COUNTBLANK(S104:S104)=8,"",
IF(G104&lt;Limity!$C$5," Data gotowości zbyt wczesna lub nie uzupełniona.","")&amp;
IF(G104&gt;Limity!$D$5," Data gotowości zbyt późna lub wypełnona nieprawidłowo.","")&amp;
IF(OR(ROUND(K104,2)&lt;=0,ROUND(Q104,2)&lt;=0,ROUND(M104,2)&lt;=0,ROUND(S104,2)&lt;=0,ROUND(H104,2)&lt;=0)," Co najmniej jedna wartość nie jest większa od zera.","")&amp;
IF(K104&gt;Limity!$D$6," Abonament za Usługę TD w Wariancie A ponad limit.","")&amp;
IF(Q104&gt;Limity!$D$7," Abonament za Usługę TD w Wariancie B ponad limit.","")&amp;
IF(Q104-K104&gt;Limity!$D$8," Różnica wartości abonamentów za Usługę TD wariantów A i B ponad limit.","")&amp;
IF(M104&gt;Limity!$D$9," Abonament za zwiększenie przepustowości w Wariancie A ponad limit.","")&amp;
IF(S104&gt;Limity!$D$10," Abonament za zwiększenie przepustowości w Wariancie B ponad limit.","")&amp;
IF(H104&gt;Limity!$D$11," Opłata za zestawienie łącza ponad limit.","")&amp;
IF(J104=""," Nie wskazano PWR. ",IF(ISERROR(VLOOKUP(J104,'Listy punktów styku'!$B$11:$B$41,1,FALSE))," Nie wskazano PWR z listy.",""))&amp;
IF(P104=""," Nie wskazano FPS. ",IF(ISERROR(VLOOKUP(P104,'Listy punktów styku'!$B$44:$B$61,1,FALSE))," Nie wskazano FPS z listy.",""))
)</f>
        <v/>
      </c>
    </row>
    <row r="105" spans="1:22" x14ac:dyDescent="0.35">
      <c r="A105" s="121">
        <v>91</v>
      </c>
      <c r="B105" s="120">
        <v>1301262</v>
      </c>
      <c r="C105" s="120">
        <v>4048</v>
      </c>
      <c r="D105" s="128" t="s">
        <v>835</v>
      </c>
      <c r="E105" s="128" t="s">
        <v>838</v>
      </c>
      <c r="F105" s="116" t="s">
        <v>839</v>
      </c>
      <c r="G105" s="28"/>
      <c r="H105" s="4"/>
      <c r="I105" s="102">
        <f t="shared" si="15"/>
        <v>0</v>
      </c>
      <c r="J105" s="3"/>
      <c r="K105" s="6"/>
      <c r="L105" s="103">
        <f t="shared" si="16"/>
        <v>0</v>
      </c>
      <c r="M105" s="7"/>
      <c r="N105" s="103">
        <f t="shared" si="17"/>
        <v>0</v>
      </c>
      <c r="O105" s="103">
        <f t="shared" si="18"/>
        <v>0</v>
      </c>
      <c r="P105" s="3"/>
      <c r="Q105" s="6"/>
      <c r="R105" s="103">
        <f t="shared" si="19"/>
        <v>0</v>
      </c>
      <c r="S105" s="6"/>
      <c r="T105" s="103">
        <f t="shared" si="20"/>
        <v>0</v>
      </c>
      <c r="U105" s="102">
        <f t="shared" si="21"/>
        <v>0</v>
      </c>
      <c r="V105" s="8" t="str">
        <f>IF(COUNTBLANK(G105:H105)+COUNTBLANK(J105:K105)+COUNTBLANK(M105:M105)+COUNTBLANK(P105:Q105)+COUNTBLANK(S105:S105)=8,"",
IF(G105&lt;Limity!$C$5," Data gotowości zbyt wczesna lub nie uzupełniona.","")&amp;
IF(G105&gt;Limity!$D$5," Data gotowości zbyt późna lub wypełnona nieprawidłowo.","")&amp;
IF(OR(ROUND(K105,2)&lt;=0,ROUND(Q105,2)&lt;=0,ROUND(M105,2)&lt;=0,ROUND(S105,2)&lt;=0,ROUND(H105,2)&lt;=0)," Co najmniej jedna wartość nie jest większa od zera.","")&amp;
IF(K105&gt;Limity!$D$6," Abonament za Usługę TD w Wariancie A ponad limit.","")&amp;
IF(Q105&gt;Limity!$D$7," Abonament za Usługę TD w Wariancie B ponad limit.","")&amp;
IF(Q105-K105&gt;Limity!$D$8," Różnica wartości abonamentów za Usługę TD wariantów A i B ponad limit.","")&amp;
IF(M105&gt;Limity!$D$9," Abonament za zwiększenie przepustowości w Wariancie A ponad limit.","")&amp;
IF(S105&gt;Limity!$D$10," Abonament za zwiększenie przepustowości w Wariancie B ponad limit.","")&amp;
IF(H105&gt;Limity!$D$11," Opłata za zestawienie łącza ponad limit.","")&amp;
IF(J105=""," Nie wskazano PWR. ",IF(ISERROR(VLOOKUP(J105,'Listy punktów styku'!$B$11:$B$41,1,FALSE))," Nie wskazano PWR z listy.",""))&amp;
IF(P105=""," Nie wskazano FPS. ",IF(ISERROR(VLOOKUP(P105,'Listy punktów styku'!$B$44:$B$61,1,FALSE))," Nie wskazano FPS z listy.",""))
)</f>
        <v/>
      </c>
    </row>
    <row r="106" spans="1:22" x14ac:dyDescent="0.35">
      <c r="A106" s="121">
        <v>92</v>
      </c>
      <c r="B106" s="120">
        <v>9633093</v>
      </c>
      <c r="C106" s="120" t="s">
        <v>659</v>
      </c>
      <c r="D106" s="128" t="s">
        <v>660</v>
      </c>
      <c r="E106" s="128" t="s">
        <v>663</v>
      </c>
      <c r="F106" s="116">
        <v>37</v>
      </c>
      <c r="G106" s="28"/>
      <c r="H106" s="4"/>
      <c r="I106" s="102">
        <f t="shared" si="15"/>
        <v>0</v>
      </c>
      <c r="J106" s="3"/>
      <c r="K106" s="6"/>
      <c r="L106" s="103">
        <f t="shared" si="16"/>
        <v>0</v>
      </c>
      <c r="M106" s="7"/>
      <c r="N106" s="103">
        <f t="shared" si="17"/>
        <v>0</v>
      </c>
      <c r="O106" s="103">
        <f t="shared" si="18"/>
        <v>0</v>
      </c>
      <c r="P106" s="3"/>
      <c r="Q106" s="6"/>
      <c r="R106" s="103">
        <f t="shared" si="19"/>
        <v>0</v>
      </c>
      <c r="S106" s="6"/>
      <c r="T106" s="103">
        <f t="shared" si="20"/>
        <v>0</v>
      </c>
      <c r="U106" s="102">
        <f t="shared" si="21"/>
        <v>0</v>
      </c>
      <c r="V106" s="8" t="str">
        <f>IF(COUNTBLANK(G106:H106)+COUNTBLANK(J106:K106)+COUNTBLANK(M106:M106)+COUNTBLANK(P106:Q106)+COUNTBLANK(S106:S106)=8,"",
IF(G106&lt;Limity!$C$5," Data gotowości zbyt wczesna lub nie uzupełniona.","")&amp;
IF(G106&gt;Limity!$D$5," Data gotowości zbyt późna lub wypełnona nieprawidłowo.","")&amp;
IF(OR(ROUND(K106,2)&lt;=0,ROUND(Q106,2)&lt;=0,ROUND(M106,2)&lt;=0,ROUND(S106,2)&lt;=0,ROUND(H106,2)&lt;=0)," Co najmniej jedna wartość nie jest większa od zera.","")&amp;
IF(K106&gt;Limity!$D$6," Abonament za Usługę TD w Wariancie A ponad limit.","")&amp;
IF(Q106&gt;Limity!$D$7," Abonament za Usługę TD w Wariancie B ponad limit.","")&amp;
IF(Q106-K106&gt;Limity!$D$8," Różnica wartości abonamentów za Usługę TD wariantów A i B ponad limit.","")&amp;
IF(M106&gt;Limity!$D$9," Abonament za zwiększenie przepustowości w Wariancie A ponad limit.","")&amp;
IF(S106&gt;Limity!$D$10," Abonament za zwiększenie przepustowości w Wariancie B ponad limit.","")&amp;
IF(H106&gt;Limity!$D$11," Opłata za zestawienie łącza ponad limit.","")&amp;
IF(J106=""," Nie wskazano PWR. ",IF(ISERROR(VLOOKUP(J106,'Listy punktów styku'!$B$11:$B$41,1,FALSE))," Nie wskazano PWR z listy.",""))&amp;
IF(P106=""," Nie wskazano FPS. ",IF(ISERROR(VLOOKUP(P106,'Listy punktów styku'!$B$44:$B$61,1,FALSE))," Nie wskazano FPS z listy.",""))
)</f>
        <v/>
      </c>
    </row>
    <row r="107" spans="1:22" x14ac:dyDescent="0.35">
      <c r="A107" s="121">
        <v>93</v>
      </c>
      <c r="B107" s="123">
        <v>10167487</v>
      </c>
      <c r="C107" s="123">
        <v>131996</v>
      </c>
      <c r="D107" s="128" t="s">
        <v>664</v>
      </c>
      <c r="E107" s="128"/>
      <c r="F107" s="117">
        <v>23</v>
      </c>
      <c r="G107" s="28"/>
      <c r="H107" s="4"/>
      <c r="I107" s="102">
        <f t="shared" si="15"/>
        <v>0</v>
      </c>
      <c r="J107" s="3"/>
      <c r="K107" s="6"/>
      <c r="L107" s="103">
        <f t="shared" si="16"/>
        <v>0</v>
      </c>
      <c r="M107" s="7"/>
      <c r="N107" s="103">
        <f t="shared" si="17"/>
        <v>0</v>
      </c>
      <c r="O107" s="103">
        <f t="shared" si="18"/>
        <v>0</v>
      </c>
      <c r="P107" s="3"/>
      <c r="Q107" s="6"/>
      <c r="R107" s="103">
        <f t="shared" si="19"/>
        <v>0</v>
      </c>
      <c r="S107" s="6"/>
      <c r="T107" s="103">
        <f t="shared" si="20"/>
        <v>0</v>
      </c>
      <c r="U107" s="102">
        <f t="shared" si="21"/>
        <v>0</v>
      </c>
      <c r="V107" s="8" t="str">
        <f>IF(COUNTBLANK(G107:H107)+COUNTBLANK(J107:K107)+COUNTBLANK(M107:M107)+COUNTBLANK(P107:Q107)+COUNTBLANK(S107:S107)=8,"",
IF(G107&lt;Limity!$C$5," Data gotowości zbyt wczesna lub nie uzupełniona.","")&amp;
IF(G107&gt;Limity!$D$5," Data gotowości zbyt późna lub wypełnona nieprawidłowo.","")&amp;
IF(OR(ROUND(K107,2)&lt;=0,ROUND(Q107,2)&lt;=0,ROUND(M107,2)&lt;=0,ROUND(S107,2)&lt;=0,ROUND(H107,2)&lt;=0)," Co najmniej jedna wartość nie jest większa od zera.","")&amp;
IF(K107&gt;Limity!$D$6," Abonament za Usługę TD w Wariancie A ponad limit.","")&amp;
IF(Q107&gt;Limity!$D$7," Abonament za Usługę TD w Wariancie B ponad limit.","")&amp;
IF(Q107-K107&gt;Limity!$D$8," Różnica wartości abonamentów za Usługę TD wariantów A i B ponad limit.","")&amp;
IF(M107&gt;Limity!$D$9," Abonament za zwiększenie przepustowości w Wariancie A ponad limit.","")&amp;
IF(S107&gt;Limity!$D$10," Abonament za zwiększenie przepustowości w Wariancie B ponad limit.","")&amp;
IF(H107&gt;Limity!$D$11," Opłata za zestawienie łącza ponad limit.","")&amp;
IF(J107=""," Nie wskazano PWR. ",IF(ISERROR(VLOOKUP(J107,'Listy punktów styku'!$B$11:$B$41,1,FALSE))," Nie wskazano PWR z listy.",""))&amp;
IF(P107=""," Nie wskazano FPS. ",IF(ISERROR(VLOOKUP(P107,'Listy punktów styku'!$B$44:$B$61,1,FALSE))," Nie wskazano FPS z listy.",""))
)</f>
        <v/>
      </c>
    </row>
    <row r="108" spans="1:22" x14ac:dyDescent="0.35">
      <c r="A108" s="121">
        <v>94</v>
      </c>
      <c r="B108" s="120">
        <v>3517213</v>
      </c>
      <c r="C108" s="120" t="s">
        <v>666</v>
      </c>
      <c r="D108" s="128" t="s">
        <v>667</v>
      </c>
      <c r="E108" s="128" t="s">
        <v>113</v>
      </c>
      <c r="F108" s="116">
        <v>6</v>
      </c>
      <c r="G108" s="28"/>
      <c r="H108" s="4"/>
      <c r="I108" s="102">
        <f t="shared" si="15"/>
        <v>0</v>
      </c>
      <c r="J108" s="3"/>
      <c r="K108" s="6"/>
      <c r="L108" s="103">
        <f t="shared" si="16"/>
        <v>0</v>
      </c>
      <c r="M108" s="7"/>
      <c r="N108" s="103">
        <f t="shared" si="17"/>
        <v>0</v>
      </c>
      <c r="O108" s="103">
        <f t="shared" si="18"/>
        <v>0</v>
      </c>
      <c r="P108" s="3"/>
      <c r="Q108" s="6"/>
      <c r="R108" s="103">
        <f t="shared" si="19"/>
        <v>0</v>
      </c>
      <c r="S108" s="6"/>
      <c r="T108" s="103">
        <f t="shared" si="20"/>
        <v>0</v>
      </c>
      <c r="U108" s="102">
        <f t="shared" si="21"/>
        <v>0</v>
      </c>
      <c r="V108" s="8" t="str">
        <f>IF(COUNTBLANK(G108:H108)+COUNTBLANK(J108:K108)+COUNTBLANK(M108:M108)+COUNTBLANK(P108:Q108)+COUNTBLANK(S108:S108)=8,"",
IF(G108&lt;Limity!$C$5," Data gotowości zbyt wczesna lub nie uzupełniona.","")&amp;
IF(G108&gt;Limity!$D$5," Data gotowości zbyt późna lub wypełnona nieprawidłowo.","")&amp;
IF(OR(ROUND(K108,2)&lt;=0,ROUND(Q108,2)&lt;=0,ROUND(M108,2)&lt;=0,ROUND(S108,2)&lt;=0,ROUND(H108,2)&lt;=0)," Co najmniej jedna wartość nie jest większa od zera.","")&amp;
IF(K108&gt;Limity!$D$6," Abonament za Usługę TD w Wariancie A ponad limit.","")&amp;
IF(Q108&gt;Limity!$D$7," Abonament za Usługę TD w Wariancie B ponad limit.","")&amp;
IF(Q108-K108&gt;Limity!$D$8," Różnica wartości abonamentów za Usługę TD wariantów A i B ponad limit.","")&amp;
IF(M108&gt;Limity!$D$9," Abonament za zwiększenie przepustowości w Wariancie A ponad limit.","")&amp;
IF(S108&gt;Limity!$D$10," Abonament za zwiększenie przepustowości w Wariancie B ponad limit.","")&amp;
IF(H108&gt;Limity!$D$11," Opłata za zestawienie łącza ponad limit.","")&amp;
IF(J108=""," Nie wskazano PWR. ",IF(ISERROR(VLOOKUP(J108,'Listy punktów styku'!$B$11:$B$41,1,FALSE))," Nie wskazano PWR z listy.",""))&amp;
IF(P108=""," Nie wskazano FPS. ",IF(ISERROR(VLOOKUP(P108,'Listy punktów styku'!$B$44:$B$61,1,FALSE))," Nie wskazano FPS z listy.",""))
)</f>
        <v/>
      </c>
    </row>
    <row r="109" spans="1:22" x14ac:dyDescent="0.35">
      <c r="A109" s="121">
        <v>95</v>
      </c>
      <c r="B109" s="120">
        <v>3658982</v>
      </c>
      <c r="C109" s="120" t="s">
        <v>670</v>
      </c>
      <c r="D109" s="128" t="s">
        <v>671</v>
      </c>
      <c r="E109" s="128" t="s">
        <v>157</v>
      </c>
      <c r="F109" s="116">
        <v>39</v>
      </c>
      <c r="G109" s="28"/>
      <c r="H109" s="4"/>
      <c r="I109" s="102">
        <f t="shared" si="15"/>
        <v>0</v>
      </c>
      <c r="J109" s="3"/>
      <c r="K109" s="6"/>
      <c r="L109" s="103">
        <f t="shared" si="16"/>
        <v>0</v>
      </c>
      <c r="M109" s="7"/>
      <c r="N109" s="103">
        <f t="shared" si="17"/>
        <v>0</v>
      </c>
      <c r="O109" s="103">
        <f t="shared" si="18"/>
        <v>0</v>
      </c>
      <c r="P109" s="3"/>
      <c r="Q109" s="6"/>
      <c r="R109" s="103">
        <f t="shared" si="19"/>
        <v>0</v>
      </c>
      <c r="S109" s="6"/>
      <c r="T109" s="103">
        <f t="shared" si="20"/>
        <v>0</v>
      </c>
      <c r="U109" s="102">
        <f t="shared" si="21"/>
        <v>0</v>
      </c>
      <c r="V109" s="8" t="str">
        <f>IF(COUNTBLANK(G109:H109)+COUNTBLANK(J109:K109)+COUNTBLANK(M109:M109)+COUNTBLANK(P109:Q109)+COUNTBLANK(S109:S109)=8,"",
IF(G109&lt;Limity!$C$5," Data gotowości zbyt wczesna lub nie uzupełniona.","")&amp;
IF(G109&gt;Limity!$D$5," Data gotowości zbyt późna lub wypełnona nieprawidłowo.","")&amp;
IF(OR(ROUND(K109,2)&lt;=0,ROUND(Q109,2)&lt;=0,ROUND(M109,2)&lt;=0,ROUND(S109,2)&lt;=0,ROUND(H109,2)&lt;=0)," Co najmniej jedna wartość nie jest większa od zera.","")&amp;
IF(K109&gt;Limity!$D$6," Abonament za Usługę TD w Wariancie A ponad limit.","")&amp;
IF(Q109&gt;Limity!$D$7," Abonament za Usługę TD w Wariancie B ponad limit.","")&amp;
IF(Q109-K109&gt;Limity!$D$8," Różnica wartości abonamentów za Usługę TD wariantów A i B ponad limit.","")&amp;
IF(M109&gt;Limity!$D$9," Abonament za zwiększenie przepustowości w Wariancie A ponad limit.","")&amp;
IF(S109&gt;Limity!$D$10," Abonament za zwiększenie przepustowości w Wariancie B ponad limit.","")&amp;
IF(H109&gt;Limity!$D$11," Opłata za zestawienie łącza ponad limit.","")&amp;
IF(J109=""," Nie wskazano PWR. ",IF(ISERROR(VLOOKUP(J109,'Listy punktów styku'!$B$11:$B$41,1,FALSE))," Nie wskazano PWR z listy.",""))&amp;
IF(P109=""," Nie wskazano FPS. ",IF(ISERROR(VLOOKUP(P109,'Listy punktów styku'!$B$44:$B$61,1,FALSE))," Nie wskazano FPS z listy.",""))
)</f>
        <v/>
      </c>
    </row>
    <row r="110" spans="1:22" x14ac:dyDescent="0.35">
      <c r="A110" s="121">
        <v>96</v>
      </c>
      <c r="B110" s="120">
        <v>3682592</v>
      </c>
      <c r="C110" s="120" t="s">
        <v>674</v>
      </c>
      <c r="D110" s="128" t="s">
        <v>677</v>
      </c>
      <c r="E110" s="128" t="s">
        <v>655</v>
      </c>
      <c r="F110" s="117">
        <v>65</v>
      </c>
      <c r="G110" s="28"/>
      <c r="H110" s="4"/>
      <c r="I110" s="102">
        <f t="shared" si="15"/>
        <v>0</v>
      </c>
      <c r="J110" s="3"/>
      <c r="K110" s="6"/>
      <c r="L110" s="103">
        <f t="shared" si="16"/>
        <v>0</v>
      </c>
      <c r="M110" s="7"/>
      <c r="N110" s="103">
        <f t="shared" si="17"/>
        <v>0</v>
      </c>
      <c r="O110" s="103">
        <f t="shared" si="18"/>
        <v>0</v>
      </c>
      <c r="P110" s="3"/>
      <c r="Q110" s="6"/>
      <c r="R110" s="103">
        <f t="shared" si="19"/>
        <v>0</v>
      </c>
      <c r="S110" s="6"/>
      <c r="T110" s="103">
        <f t="shared" si="20"/>
        <v>0</v>
      </c>
      <c r="U110" s="102">
        <f t="shared" si="21"/>
        <v>0</v>
      </c>
      <c r="V110" s="8" t="str">
        <f>IF(COUNTBLANK(G110:H110)+COUNTBLANK(J110:K110)+COUNTBLANK(M110:M110)+COUNTBLANK(P110:Q110)+COUNTBLANK(S110:S110)=8,"",
IF(G110&lt;Limity!$C$5," Data gotowości zbyt wczesna lub nie uzupełniona.","")&amp;
IF(G110&gt;Limity!$D$5," Data gotowości zbyt późna lub wypełnona nieprawidłowo.","")&amp;
IF(OR(ROUND(K110,2)&lt;=0,ROUND(Q110,2)&lt;=0,ROUND(M110,2)&lt;=0,ROUND(S110,2)&lt;=0,ROUND(H110,2)&lt;=0)," Co najmniej jedna wartość nie jest większa od zera.","")&amp;
IF(K110&gt;Limity!$D$6," Abonament za Usługę TD w Wariancie A ponad limit.","")&amp;
IF(Q110&gt;Limity!$D$7," Abonament za Usługę TD w Wariancie B ponad limit.","")&amp;
IF(Q110-K110&gt;Limity!$D$8," Różnica wartości abonamentów za Usługę TD wariantów A i B ponad limit.","")&amp;
IF(M110&gt;Limity!$D$9," Abonament za zwiększenie przepustowości w Wariancie A ponad limit.","")&amp;
IF(S110&gt;Limity!$D$10," Abonament za zwiększenie przepustowości w Wariancie B ponad limit.","")&amp;
IF(H110&gt;Limity!$D$11," Opłata za zestawienie łącza ponad limit.","")&amp;
IF(J110=""," Nie wskazano PWR. ",IF(ISERROR(VLOOKUP(J110,'Listy punktów styku'!$B$11:$B$41,1,FALSE))," Nie wskazano PWR z listy.",""))&amp;
IF(P110=""," Nie wskazano FPS. ",IF(ISERROR(VLOOKUP(P110,'Listy punktów styku'!$B$44:$B$61,1,FALSE))," Nie wskazano FPS z listy.",""))
)</f>
        <v/>
      </c>
    </row>
    <row r="111" spans="1:22" x14ac:dyDescent="0.35">
      <c r="A111" s="121">
        <v>97</v>
      </c>
      <c r="B111" s="120">
        <v>3746561</v>
      </c>
      <c r="C111" s="120" t="s">
        <v>679</v>
      </c>
      <c r="D111" s="128" t="s">
        <v>200</v>
      </c>
      <c r="E111" s="128" t="s">
        <v>191</v>
      </c>
      <c r="F111" s="116">
        <v>9</v>
      </c>
      <c r="G111" s="28"/>
      <c r="H111" s="4"/>
      <c r="I111" s="102">
        <f t="shared" si="15"/>
        <v>0</v>
      </c>
      <c r="J111" s="3"/>
      <c r="K111" s="6"/>
      <c r="L111" s="103">
        <f t="shared" si="16"/>
        <v>0</v>
      </c>
      <c r="M111" s="7"/>
      <c r="N111" s="103">
        <f t="shared" si="17"/>
        <v>0</v>
      </c>
      <c r="O111" s="103">
        <f t="shared" si="18"/>
        <v>0</v>
      </c>
      <c r="P111" s="3"/>
      <c r="Q111" s="6"/>
      <c r="R111" s="103">
        <f t="shared" si="19"/>
        <v>0</v>
      </c>
      <c r="S111" s="6"/>
      <c r="T111" s="103">
        <f t="shared" si="20"/>
        <v>0</v>
      </c>
      <c r="U111" s="102">
        <f t="shared" si="21"/>
        <v>0</v>
      </c>
      <c r="V111" s="8" t="str">
        <f>IF(COUNTBLANK(G111:H111)+COUNTBLANK(J111:K111)+COUNTBLANK(M111:M111)+COUNTBLANK(P111:Q111)+COUNTBLANK(S111:S111)=8,"",
IF(G111&lt;Limity!$C$5," Data gotowości zbyt wczesna lub nie uzupełniona.","")&amp;
IF(G111&gt;Limity!$D$5," Data gotowości zbyt późna lub wypełnona nieprawidłowo.","")&amp;
IF(OR(ROUND(K111,2)&lt;=0,ROUND(Q111,2)&lt;=0,ROUND(M111,2)&lt;=0,ROUND(S111,2)&lt;=0,ROUND(H111,2)&lt;=0)," Co najmniej jedna wartość nie jest większa od zera.","")&amp;
IF(K111&gt;Limity!$D$6," Abonament za Usługę TD w Wariancie A ponad limit.","")&amp;
IF(Q111&gt;Limity!$D$7," Abonament za Usługę TD w Wariancie B ponad limit.","")&amp;
IF(Q111-K111&gt;Limity!$D$8," Różnica wartości abonamentów za Usługę TD wariantów A i B ponad limit.","")&amp;
IF(M111&gt;Limity!$D$9," Abonament za zwiększenie przepustowości w Wariancie A ponad limit.","")&amp;
IF(S111&gt;Limity!$D$10," Abonament za zwiększenie przepustowości w Wariancie B ponad limit.","")&amp;
IF(H111&gt;Limity!$D$11," Opłata za zestawienie łącza ponad limit.","")&amp;
IF(J111=""," Nie wskazano PWR. ",IF(ISERROR(VLOOKUP(J111,'Listy punktów styku'!$B$11:$B$41,1,FALSE))," Nie wskazano PWR z listy.",""))&amp;
IF(P111=""," Nie wskazano FPS. ",IF(ISERROR(VLOOKUP(P111,'Listy punktów styku'!$B$44:$B$61,1,FALSE))," Nie wskazano FPS z listy.",""))
)</f>
        <v/>
      </c>
    </row>
    <row r="112" spans="1:22" x14ac:dyDescent="0.35">
      <c r="A112" s="121">
        <v>98</v>
      </c>
      <c r="B112" s="120">
        <v>7690642</v>
      </c>
      <c r="C112" s="120" t="s">
        <v>861</v>
      </c>
      <c r="D112" s="128" t="s">
        <v>863</v>
      </c>
      <c r="E112" s="128" t="s">
        <v>866</v>
      </c>
      <c r="F112" s="116">
        <v>30</v>
      </c>
      <c r="G112" s="28"/>
      <c r="H112" s="4"/>
      <c r="I112" s="102">
        <f t="shared" si="15"/>
        <v>0</v>
      </c>
      <c r="J112" s="3"/>
      <c r="K112" s="6"/>
      <c r="L112" s="103">
        <f t="shared" si="16"/>
        <v>0</v>
      </c>
      <c r="M112" s="7"/>
      <c r="N112" s="103">
        <f t="shared" si="17"/>
        <v>0</v>
      </c>
      <c r="O112" s="103">
        <f t="shared" si="18"/>
        <v>0</v>
      </c>
      <c r="P112" s="3"/>
      <c r="Q112" s="6"/>
      <c r="R112" s="103">
        <f t="shared" si="19"/>
        <v>0</v>
      </c>
      <c r="S112" s="6"/>
      <c r="T112" s="103">
        <f t="shared" si="20"/>
        <v>0</v>
      </c>
      <c r="U112" s="102">
        <f t="shared" si="21"/>
        <v>0</v>
      </c>
      <c r="V112" s="8" t="str">
        <f>IF(COUNTBLANK(G112:H112)+COUNTBLANK(J112:K112)+COUNTBLANK(M112:M112)+COUNTBLANK(P112:Q112)+COUNTBLANK(S112:S112)=8,"",
IF(G112&lt;Limity!$C$5," Data gotowości zbyt wczesna lub nie uzupełniona.","")&amp;
IF(G112&gt;Limity!$D$5," Data gotowości zbyt późna lub wypełnona nieprawidłowo.","")&amp;
IF(OR(ROUND(K112,2)&lt;=0,ROUND(Q112,2)&lt;=0,ROUND(M112,2)&lt;=0,ROUND(S112,2)&lt;=0,ROUND(H112,2)&lt;=0)," Co najmniej jedna wartość nie jest większa od zera.","")&amp;
IF(K112&gt;Limity!$D$6," Abonament za Usługę TD w Wariancie A ponad limit.","")&amp;
IF(Q112&gt;Limity!$D$7," Abonament za Usługę TD w Wariancie B ponad limit.","")&amp;
IF(Q112-K112&gt;Limity!$D$8," Różnica wartości abonamentów za Usługę TD wariantów A i B ponad limit.","")&amp;
IF(M112&gt;Limity!$D$9," Abonament za zwiększenie przepustowości w Wariancie A ponad limit.","")&amp;
IF(S112&gt;Limity!$D$10," Abonament za zwiększenie przepustowości w Wariancie B ponad limit.","")&amp;
IF(H112&gt;Limity!$D$11," Opłata za zestawienie łącza ponad limit.","")&amp;
IF(J112=""," Nie wskazano PWR. ",IF(ISERROR(VLOOKUP(J112,'Listy punktów styku'!$B$11:$B$41,1,FALSE))," Nie wskazano PWR z listy.",""))&amp;
IF(P112=""," Nie wskazano FPS. ",IF(ISERROR(VLOOKUP(P112,'Listy punktów styku'!$B$44:$B$61,1,FALSE))," Nie wskazano FPS z listy.",""))
)</f>
        <v/>
      </c>
    </row>
    <row r="113" spans="1:22" x14ac:dyDescent="0.35">
      <c r="A113" s="121">
        <v>99</v>
      </c>
      <c r="B113" s="120">
        <v>4062465</v>
      </c>
      <c r="C113" s="120" t="s">
        <v>868</v>
      </c>
      <c r="D113" s="128" t="s">
        <v>863</v>
      </c>
      <c r="E113" s="128" t="s">
        <v>870</v>
      </c>
      <c r="F113" s="116">
        <v>16</v>
      </c>
      <c r="G113" s="28"/>
      <c r="H113" s="4"/>
      <c r="I113" s="102">
        <f t="shared" si="15"/>
        <v>0</v>
      </c>
      <c r="J113" s="3"/>
      <c r="K113" s="6"/>
      <c r="L113" s="103">
        <f t="shared" si="16"/>
        <v>0</v>
      </c>
      <c r="M113" s="7"/>
      <c r="N113" s="103">
        <f t="shared" si="17"/>
        <v>0</v>
      </c>
      <c r="O113" s="103">
        <f t="shared" si="18"/>
        <v>0</v>
      </c>
      <c r="P113" s="3"/>
      <c r="Q113" s="6"/>
      <c r="R113" s="103">
        <f t="shared" si="19"/>
        <v>0</v>
      </c>
      <c r="S113" s="6"/>
      <c r="T113" s="103">
        <f t="shared" si="20"/>
        <v>0</v>
      </c>
      <c r="U113" s="102">
        <f t="shared" si="21"/>
        <v>0</v>
      </c>
      <c r="V113" s="8" t="str">
        <f>IF(COUNTBLANK(G113:H113)+COUNTBLANK(J113:K113)+COUNTBLANK(M113:M113)+COUNTBLANK(P113:Q113)+COUNTBLANK(S113:S113)=8,"",
IF(G113&lt;Limity!$C$5," Data gotowości zbyt wczesna lub nie uzupełniona.","")&amp;
IF(G113&gt;Limity!$D$5," Data gotowości zbyt późna lub wypełnona nieprawidłowo.","")&amp;
IF(OR(ROUND(K113,2)&lt;=0,ROUND(Q113,2)&lt;=0,ROUND(M113,2)&lt;=0,ROUND(S113,2)&lt;=0,ROUND(H113,2)&lt;=0)," Co najmniej jedna wartość nie jest większa od zera.","")&amp;
IF(K113&gt;Limity!$D$6," Abonament za Usługę TD w Wariancie A ponad limit.","")&amp;
IF(Q113&gt;Limity!$D$7," Abonament za Usługę TD w Wariancie B ponad limit.","")&amp;
IF(Q113-K113&gt;Limity!$D$8," Różnica wartości abonamentów za Usługę TD wariantów A i B ponad limit.","")&amp;
IF(M113&gt;Limity!$D$9," Abonament za zwiększenie przepustowości w Wariancie A ponad limit.","")&amp;
IF(S113&gt;Limity!$D$10," Abonament za zwiększenie przepustowości w Wariancie B ponad limit.","")&amp;
IF(H113&gt;Limity!$D$11," Opłata za zestawienie łącza ponad limit.","")&amp;
IF(J113=""," Nie wskazano PWR. ",IF(ISERROR(VLOOKUP(J113,'Listy punktów styku'!$B$11:$B$41,1,FALSE))," Nie wskazano PWR z listy.",""))&amp;
IF(P113=""," Nie wskazano FPS. ",IF(ISERROR(VLOOKUP(P113,'Listy punktów styku'!$B$44:$B$61,1,FALSE))," Nie wskazano FPS z listy.",""))
)</f>
        <v/>
      </c>
    </row>
    <row r="114" spans="1:22" x14ac:dyDescent="0.35">
      <c r="A114" s="121">
        <v>100</v>
      </c>
      <c r="B114" s="120">
        <v>4062908</v>
      </c>
      <c r="C114" s="120" t="s">
        <v>872</v>
      </c>
      <c r="D114" s="128" t="s">
        <v>863</v>
      </c>
      <c r="E114" s="128" t="s">
        <v>874</v>
      </c>
      <c r="F114" s="116">
        <v>11</v>
      </c>
      <c r="G114" s="28"/>
      <c r="H114" s="4"/>
      <c r="I114" s="102">
        <f t="shared" si="15"/>
        <v>0</v>
      </c>
      <c r="J114" s="3"/>
      <c r="K114" s="6"/>
      <c r="L114" s="103">
        <f t="shared" si="16"/>
        <v>0</v>
      </c>
      <c r="M114" s="7"/>
      <c r="N114" s="103">
        <f t="shared" si="17"/>
        <v>0</v>
      </c>
      <c r="O114" s="103">
        <f t="shared" si="18"/>
        <v>0</v>
      </c>
      <c r="P114" s="3"/>
      <c r="Q114" s="6"/>
      <c r="R114" s="103">
        <f t="shared" si="19"/>
        <v>0</v>
      </c>
      <c r="S114" s="6"/>
      <c r="T114" s="103">
        <f t="shared" si="20"/>
        <v>0</v>
      </c>
      <c r="U114" s="102">
        <f t="shared" si="21"/>
        <v>0</v>
      </c>
      <c r="V114" s="8" t="str">
        <f>IF(COUNTBLANK(G114:H114)+COUNTBLANK(J114:K114)+COUNTBLANK(M114:M114)+COUNTBLANK(P114:Q114)+COUNTBLANK(S114:S114)=8,"",
IF(G114&lt;Limity!$C$5," Data gotowości zbyt wczesna lub nie uzupełniona.","")&amp;
IF(G114&gt;Limity!$D$5," Data gotowości zbyt późna lub wypełnona nieprawidłowo.","")&amp;
IF(OR(ROUND(K114,2)&lt;=0,ROUND(Q114,2)&lt;=0,ROUND(M114,2)&lt;=0,ROUND(S114,2)&lt;=0,ROUND(H114,2)&lt;=0)," Co najmniej jedna wartość nie jest większa od zera.","")&amp;
IF(K114&gt;Limity!$D$6," Abonament za Usługę TD w Wariancie A ponad limit.","")&amp;
IF(Q114&gt;Limity!$D$7," Abonament za Usługę TD w Wariancie B ponad limit.","")&amp;
IF(Q114-K114&gt;Limity!$D$8," Różnica wartości abonamentów za Usługę TD wariantów A i B ponad limit.","")&amp;
IF(M114&gt;Limity!$D$9," Abonament za zwiększenie przepustowości w Wariancie A ponad limit.","")&amp;
IF(S114&gt;Limity!$D$10," Abonament za zwiększenie przepustowości w Wariancie B ponad limit.","")&amp;
IF(H114&gt;Limity!$D$11," Opłata za zestawienie łącza ponad limit.","")&amp;
IF(J114=""," Nie wskazano PWR. ",IF(ISERROR(VLOOKUP(J114,'Listy punktów styku'!$B$11:$B$41,1,FALSE))," Nie wskazano PWR z listy.",""))&amp;
IF(P114=""," Nie wskazano FPS. ",IF(ISERROR(VLOOKUP(P114,'Listy punktów styku'!$B$44:$B$61,1,FALSE))," Nie wskazano FPS z listy.",""))
)</f>
        <v/>
      </c>
    </row>
    <row r="115" spans="1:22" x14ac:dyDescent="0.35">
      <c r="A115" s="121">
        <v>101</v>
      </c>
      <c r="B115" s="120">
        <v>4077801</v>
      </c>
      <c r="C115" s="120" t="s">
        <v>876</v>
      </c>
      <c r="D115" s="128" t="s">
        <v>880</v>
      </c>
      <c r="E115" s="128" t="s">
        <v>102</v>
      </c>
      <c r="F115" s="116">
        <v>88</v>
      </c>
      <c r="G115" s="28"/>
      <c r="H115" s="4"/>
      <c r="I115" s="102">
        <f t="shared" si="15"/>
        <v>0</v>
      </c>
      <c r="J115" s="3"/>
      <c r="K115" s="6"/>
      <c r="L115" s="103">
        <f t="shared" si="16"/>
        <v>0</v>
      </c>
      <c r="M115" s="7"/>
      <c r="N115" s="103">
        <f t="shared" si="17"/>
        <v>0</v>
      </c>
      <c r="O115" s="103">
        <f t="shared" si="18"/>
        <v>0</v>
      </c>
      <c r="P115" s="3"/>
      <c r="Q115" s="6"/>
      <c r="R115" s="103">
        <f t="shared" si="19"/>
        <v>0</v>
      </c>
      <c r="S115" s="6"/>
      <c r="T115" s="103">
        <f t="shared" si="20"/>
        <v>0</v>
      </c>
      <c r="U115" s="102">
        <f t="shared" si="21"/>
        <v>0</v>
      </c>
      <c r="V115" s="8" t="str">
        <f>IF(COUNTBLANK(G115:H115)+COUNTBLANK(J115:K115)+COUNTBLANK(M115:M115)+COUNTBLANK(P115:Q115)+COUNTBLANK(S115:S115)=8,"",
IF(G115&lt;Limity!$C$5," Data gotowości zbyt wczesna lub nie uzupełniona.","")&amp;
IF(G115&gt;Limity!$D$5," Data gotowości zbyt późna lub wypełnona nieprawidłowo.","")&amp;
IF(OR(ROUND(K115,2)&lt;=0,ROUND(Q115,2)&lt;=0,ROUND(M115,2)&lt;=0,ROUND(S115,2)&lt;=0,ROUND(H115,2)&lt;=0)," Co najmniej jedna wartość nie jest większa od zera.","")&amp;
IF(K115&gt;Limity!$D$6," Abonament za Usługę TD w Wariancie A ponad limit.","")&amp;
IF(Q115&gt;Limity!$D$7," Abonament za Usługę TD w Wariancie B ponad limit.","")&amp;
IF(Q115-K115&gt;Limity!$D$8," Różnica wartości abonamentów za Usługę TD wariantów A i B ponad limit.","")&amp;
IF(M115&gt;Limity!$D$9," Abonament za zwiększenie przepustowości w Wariancie A ponad limit.","")&amp;
IF(S115&gt;Limity!$D$10," Abonament za zwiększenie przepustowości w Wariancie B ponad limit.","")&amp;
IF(H115&gt;Limity!$D$11," Opłata za zestawienie łącza ponad limit.","")&amp;
IF(J115=""," Nie wskazano PWR. ",IF(ISERROR(VLOOKUP(J115,'Listy punktów styku'!$B$11:$B$41,1,FALSE))," Nie wskazano PWR z listy.",""))&amp;
IF(P115=""," Nie wskazano FPS. ",IF(ISERROR(VLOOKUP(P115,'Listy punktów styku'!$B$44:$B$61,1,FALSE))," Nie wskazano FPS z listy.",""))
)</f>
        <v/>
      </c>
    </row>
    <row r="116" spans="1:22" x14ac:dyDescent="0.35">
      <c r="A116" s="121">
        <v>102</v>
      </c>
      <c r="B116" s="120">
        <v>4099045</v>
      </c>
      <c r="C116" s="120" t="s">
        <v>882</v>
      </c>
      <c r="D116" s="128" t="s">
        <v>886</v>
      </c>
      <c r="E116" s="128" t="s">
        <v>124</v>
      </c>
      <c r="F116" s="116">
        <v>3</v>
      </c>
      <c r="G116" s="28"/>
      <c r="H116" s="4"/>
      <c r="I116" s="102">
        <f t="shared" si="15"/>
        <v>0</v>
      </c>
      <c r="J116" s="3"/>
      <c r="K116" s="6"/>
      <c r="L116" s="103">
        <f t="shared" si="16"/>
        <v>0</v>
      </c>
      <c r="M116" s="7"/>
      <c r="N116" s="103">
        <f t="shared" si="17"/>
        <v>0</v>
      </c>
      <c r="O116" s="103">
        <f t="shared" si="18"/>
        <v>0</v>
      </c>
      <c r="P116" s="3"/>
      <c r="Q116" s="6"/>
      <c r="R116" s="103">
        <f t="shared" si="19"/>
        <v>0</v>
      </c>
      <c r="S116" s="6"/>
      <c r="T116" s="103">
        <f t="shared" si="20"/>
        <v>0</v>
      </c>
      <c r="U116" s="102">
        <f t="shared" si="21"/>
        <v>0</v>
      </c>
      <c r="V116" s="8" t="str">
        <f>IF(COUNTBLANK(G116:H116)+COUNTBLANK(J116:K116)+COUNTBLANK(M116:M116)+COUNTBLANK(P116:Q116)+COUNTBLANK(S116:S116)=8,"",
IF(G116&lt;Limity!$C$5," Data gotowości zbyt wczesna lub nie uzupełniona.","")&amp;
IF(G116&gt;Limity!$D$5," Data gotowości zbyt późna lub wypełnona nieprawidłowo.","")&amp;
IF(OR(ROUND(K116,2)&lt;=0,ROUND(Q116,2)&lt;=0,ROUND(M116,2)&lt;=0,ROUND(S116,2)&lt;=0,ROUND(H116,2)&lt;=0)," Co najmniej jedna wartość nie jest większa od zera.","")&amp;
IF(K116&gt;Limity!$D$6," Abonament za Usługę TD w Wariancie A ponad limit.","")&amp;
IF(Q116&gt;Limity!$D$7," Abonament za Usługę TD w Wariancie B ponad limit.","")&amp;
IF(Q116-K116&gt;Limity!$D$8," Różnica wartości abonamentów za Usługę TD wariantów A i B ponad limit.","")&amp;
IF(M116&gt;Limity!$D$9," Abonament za zwiększenie przepustowości w Wariancie A ponad limit.","")&amp;
IF(S116&gt;Limity!$D$10," Abonament za zwiększenie przepustowości w Wariancie B ponad limit.","")&amp;
IF(H116&gt;Limity!$D$11," Opłata za zestawienie łącza ponad limit.","")&amp;
IF(J116=""," Nie wskazano PWR. ",IF(ISERROR(VLOOKUP(J116,'Listy punktów styku'!$B$11:$B$41,1,FALSE))," Nie wskazano PWR z listy.",""))&amp;
IF(P116=""," Nie wskazano FPS. ",IF(ISERROR(VLOOKUP(P116,'Listy punktów styku'!$B$44:$B$61,1,FALSE))," Nie wskazano FPS z listy.",""))
)</f>
        <v/>
      </c>
    </row>
    <row r="117" spans="1:22" x14ac:dyDescent="0.35">
      <c r="A117" s="121">
        <v>103</v>
      </c>
      <c r="B117" s="120">
        <v>4101899</v>
      </c>
      <c r="C117" s="120" t="s">
        <v>888</v>
      </c>
      <c r="D117" s="128" t="s">
        <v>891</v>
      </c>
      <c r="E117" s="128" t="s">
        <v>893</v>
      </c>
      <c r="F117" s="116">
        <v>8</v>
      </c>
      <c r="G117" s="28"/>
      <c r="H117" s="4"/>
      <c r="I117" s="102">
        <f t="shared" si="15"/>
        <v>0</v>
      </c>
      <c r="J117" s="3"/>
      <c r="K117" s="6"/>
      <c r="L117" s="103">
        <f t="shared" si="16"/>
        <v>0</v>
      </c>
      <c r="M117" s="7"/>
      <c r="N117" s="103">
        <f t="shared" si="17"/>
        <v>0</v>
      </c>
      <c r="O117" s="103">
        <f t="shared" si="18"/>
        <v>0</v>
      </c>
      <c r="P117" s="3"/>
      <c r="Q117" s="6"/>
      <c r="R117" s="103">
        <f t="shared" si="19"/>
        <v>0</v>
      </c>
      <c r="S117" s="6"/>
      <c r="T117" s="103">
        <f t="shared" si="20"/>
        <v>0</v>
      </c>
      <c r="U117" s="102">
        <f t="shared" si="21"/>
        <v>0</v>
      </c>
      <c r="V117" s="8" t="str">
        <f>IF(COUNTBLANK(G117:H117)+COUNTBLANK(J117:K117)+COUNTBLANK(M117:M117)+COUNTBLANK(P117:Q117)+COUNTBLANK(S117:S117)=8,"",
IF(G117&lt;Limity!$C$5," Data gotowości zbyt wczesna lub nie uzupełniona.","")&amp;
IF(G117&gt;Limity!$D$5," Data gotowości zbyt późna lub wypełnona nieprawidłowo.","")&amp;
IF(OR(ROUND(K117,2)&lt;=0,ROUND(Q117,2)&lt;=0,ROUND(M117,2)&lt;=0,ROUND(S117,2)&lt;=0,ROUND(H117,2)&lt;=0)," Co najmniej jedna wartość nie jest większa od zera.","")&amp;
IF(K117&gt;Limity!$D$6," Abonament za Usługę TD w Wariancie A ponad limit.","")&amp;
IF(Q117&gt;Limity!$D$7," Abonament za Usługę TD w Wariancie B ponad limit.","")&amp;
IF(Q117-K117&gt;Limity!$D$8," Różnica wartości abonamentów za Usługę TD wariantów A i B ponad limit.","")&amp;
IF(M117&gt;Limity!$D$9," Abonament za zwiększenie przepustowości w Wariancie A ponad limit.","")&amp;
IF(S117&gt;Limity!$D$10," Abonament za zwiększenie przepustowości w Wariancie B ponad limit.","")&amp;
IF(H117&gt;Limity!$D$11," Opłata za zestawienie łącza ponad limit.","")&amp;
IF(J117=""," Nie wskazano PWR. ",IF(ISERROR(VLOOKUP(J117,'Listy punktów styku'!$B$11:$B$41,1,FALSE))," Nie wskazano PWR z listy.",""))&amp;
IF(P117=""," Nie wskazano FPS. ",IF(ISERROR(VLOOKUP(P117,'Listy punktów styku'!$B$44:$B$61,1,FALSE))," Nie wskazano FPS z listy.",""))
)</f>
        <v/>
      </c>
    </row>
    <row r="118" spans="1:22" x14ac:dyDescent="0.35">
      <c r="A118" s="121">
        <v>104</v>
      </c>
      <c r="B118" s="123">
        <v>90069283</v>
      </c>
      <c r="C118" s="123">
        <v>59073</v>
      </c>
      <c r="D118" s="129" t="s">
        <v>680</v>
      </c>
      <c r="E118" s="129" t="s">
        <v>124</v>
      </c>
      <c r="F118" s="124">
        <v>1</v>
      </c>
      <c r="G118" s="28"/>
      <c r="H118" s="4"/>
      <c r="I118" s="102">
        <f t="shared" si="15"/>
        <v>0</v>
      </c>
      <c r="J118" s="3"/>
      <c r="K118" s="6"/>
      <c r="L118" s="103">
        <f t="shared" si="16"/>
        <v>0</v>
      </c>
      <c r="M118" s="7"/>
      <c r="N118" s="103">
        <f t="shared" si="17"/>
        <v>0</v>
      </c>
      <c r="O118" s="103">
        <f t="shared" si="18"/>
        <v>0</v>
      </c>
      <c r="P118" s="3"/>
      <c r="Q118" s="6"/>
      <c r="R118" s="103">
        <f t="shared" si="19"/>
        <v>0</v>
      </c>
      <c r="S118" s="6"/>
      <c r="T118" s="103">
        <f t="shared" si="20"/>
        <v>0</v>
      </c>
      <c r="U118" s="102">
        <f t="shared" si="21"/>
        <v>0</v>
      </c>
      <c r="V118" s="8" t="str">
        <f>IF(COUNTBLANK(G118:H118)+COUNTBLANK(J118:K118)+COUNTBLANK(M118:M118)+COUNTBLANK(P118:Q118)+COUNTBLANK(S118:S118)=8,"",
IF(G118&lt;Limity!$C$5," Data gotowości zbyt wczesna lub nie uzupełniona.","")&amp;
IF(G118&gt;Limity!$D$5," Data gotowości zbyt późna lub wypełnona nieprawidłowo.","")&amp;
IF(OR(ROUND(K118,2)&lt;=0,ROUND(Q118,2)&lt;=0,ROUND(M118,2)&lt;=0,ROUND(S118,2)&lt;=0,ROUND(H118,2)&lt;=0)," Co najmniej jedna wartość nie jest większa od zera.","")&amp;
IF(K118&gt;Limity!$D$6," Abonament za Usługę TD w Wariancie A ponad limit.","")&amp;
IF(Q118&gt;Limity!$D$7," Abonament za Usługę TD w Wariancie B ponad limit.","")&amp;
IF(Q118-K118&gt;Limity!$D$8," Różnica wartości abonamentów za Usługę TD wariantów A i B ponad limit.","")&amp;
IF(M118&gt;Limity!$D$9," Abonament za zwiększenie przepustowości w Wariancie A ponad limit.","")&amp;
IF(S118&gt;Limity!$D$10," Abonament za zwiększenie przepustowości w Wariancie B ponad limit.","")&amp;
IF(H118&gt;Limity!$D$11," Opłata za zestawienie łącza ponad limit.","")&amp;
IF(J118=""," Nie wskazano PWR. ",IF(ISERROR(VLOOKUP(J118,'Listy punktów styku'!$B$11:$B$41,1,FALSE))," Nie wskazano PWR z listy.",""))&amp;
IF(P118=""," Nie wskazano FPS. ",IF(ISERROR(VLOOKUP(P118,'Listy punktów styku'!$B$44:$B$61,1,FALSE))," Nie wskazano FPS z listy.",""))
)</f>
        <v/>
      </c>
    </row>
    <row r="119" spans="1:22" x14ac:dyDescent="0.35">
      <c r="A119" s="121">
        <v>105</v>
      </c>
      <c r="B119" s="120">
        <v>4154936</v>
      </c>
      <c r="C119" s="120" t="s">
        <v>895</v>
      </c>
      <c r="D119" s="128" t="s">
        <v>897</v>
      </c>
      <c r="E119" s="128" t="s">
        <v>900</v>
      </c>
      <c r="F119" s="116">
        <v>7</v>
      </c>
      <c r="G119" s="28"/>
      <c r="H119" s="4"/>
      <c r="I119" s="102">
        <f t="shared" si="15"/>
        <v>0</v>
      </c>
      <c r="J119" s="3"/>
      <c r="K119" s="6"/>
      <c r="L119" s="103">
        <f t="shared" si="16"/>
        <v>0</v>
      </c>
      <c r="M119" s="7"/>
      <c r="N119" s="103">
        <f t="shared" si="17"/>
        <v>0</v>
      </c>
      <c r="O119" s="103">
        <f t="shared" si="18"/>
        <v>0</v>
      </c>
      <c r="P119" s="3"/>
      <c r="Q119" s="6"/>
      <c r="R119" s="103">
        <f t="shared" si="19"/>
        <v>0</v>
      </c>
      <c r="S119" s="6"/>
      <c r="T119" s="103">
        <f t="shared" si="20"/>
        <v>0</v>
      </c>
      <c r="U119" s="102">
        <f t="shared" si="21"/>
        <v>0</v>
      </c>
      <c r="V119" s="8" t="str">
        <f>IF(COUNTBLANK(G119:H119)+COUNTBLANK(J119:K119)+COUNTBLANK(M119:M119)+COUNTBLANK(P119:Q119)+COUNTBLANK(S119:S119)=8,"",
IF(G119&lt;Limity!$C$5," Data gotowości zbyt wczesna lub nie uzupełniona.","")&amp;
IF(G119&gt;Limity!$D$5," Data gotowości zbyt późna lub wypełnona nieprawidłowo.","")&amp;
IF(OR(ROUND(K119,2)&lt;=0,ROUND(Q119,2)&lt;=0,ROUND(M119,2)&lt;=0,ROUND(S119,2)&lt;=0,ROUND(H119,2)&lt;=0)," Co najmniej jedna wartość nie jest większa od zera.","")&amp;
IF(K119&gt;Limity!$D$6," Abonament za Usługę TD w Wariancie A ponad limit.","")&amp;
IF(Q119&gt;Limity!$D$7," Abonament za Usługę TD w Wariancie B ponad limit.","")&amp;
IF(Q119-K119&gt;Limity!$D$8," Różnica wartości abonamentów za Usługę TD wariantów A i B ponad limit.","")&amp;
IF(M119&gt;Limity!$D$9," Abonament za zwiększenie przepustowości w Wariancie A ponad limit.","")&amp;
IF(S119&gt;Limity!$D$10," Abonament za zwiększenie przepustowości w Wariancie B ponad limit.","")&amp;
IF(H119&gt;Limity!$D$11," Opłata za zestawienie łącza ponad limit.","")&amp;
IF(J119=""," Nie wskazano PWR. ",IF(ISERROR(VLOOKUP(J119,'Listy punktów styku'!$B$11:$B$41,1,FALSE))," Nie wskazano PWR z listy.",""))&amp;
IF(P119=""," Nie wskazano FPS. ",IF(ISERROR(VLOOKUP(P119,'Listy punktów styku'!$B$44:$B$61,1,FALSE))," Nie wskazano FPS z listy.",""))
)</f>
        <v/>
      </c>
    </row>
    <row r="120" spans="1:22" x14ac:dyDescent="0.35">
      <c r="A120" s="121">
        <v>106</v>
      </c>
      <c r="B120" s="120">
        <v>4160703</v>
      </c>
      <c r="C120" s="120" t="s">
        <v>902</v>
      </c>
      <c r="D120" s="128" t="s">
        <v>905</v>
      </c>
      <c r="E120" s="128" t="s">
        <v>124</v>
      </c>
      <c r="F120" s="116">
        <v>4</v>
      </c>
      <c r="G120" s="28"/>
      <c r="H120" s="4"/>
      <c r="I120" s="102">
        <f t="shared" si="15"/>
        <v>0</v>
      </c>
      <c r="J120" s="3"/>
      <c r="K120" s="6"/>
      <c r="L120" s="103">
        <f t="shared" si="16"/>
        <v>0</v>
      </c>
      <c r="M120" s="7"/>
      <c r="N120" s="103">
        <f t="shared" si="17"/>
        <v>0</v>
      </c>
      <c r="O120" s="103">
        <f t="shared" si="18"/>
        <v>0</v>
      </c>
      <c r="P120" s="3"/>
      <c r="Q120" s="6"/>
      <c r="R120" s="103">
        <f t="shared" si="19"/>
        <v>0</v>
      </c>
      <c r="S120" s="6"/>
      <c r="T120" s="103">
        <f t="shared" si="20"/>
        <v>0</v>
      </c>
      <c r="U120" s="102">
        <f t="shared" si="21"/>
        <v>0</v>
      </c>
      <c r="V120" s="8" t="str">
        <f>IF(COUNTBLANK(G120:H120)+COUNTBLANK(J120:K120)+COUNTBLANK(M120:M120)+COUNTBLANK(P120:Q120)+COUNTBLANK(S120:S120)=8,"",
IF(G120&lt;Limity!$C$5," Data gotowości zbyt wczesna lub nie uzupełniona.","")&amp;
IF(G120&gt;Limity!$D$5," Data gotowości zbyt późna lub wypełnona nieprawidłowo.","")&amp;
IF(OR(ROUND(K120,2)&lt;=0,ROUND(Q120,2)&lt;=0,ROUND(M120,2)&lt;=0,ROUND(S120,2)&lt;=0,ROUND(H120,2)&lt;=0)," Co najmniej jedna wartość nie jest większa od zera.","")&amp;
IF(K120&gt;Limity!$D$6," Abonament za Usługę TD w Wariancie A ponad limit.","")&amp;
IF(Q120&gt;Limity!$D$7," Abonament za Usługę TD w Wariancie B ponad limit.","")&amp;
IF(Q120-K120&gt;Limity!$D$8," Różnica wartości abonamentów za Usługę TD wariantów A i B ponad limit.","")&amp;
IF(M120&gt;Limity!$D$9," Abonament za zwiększenie przepustowości w Wariancie A ponad limit.","")&amp;
IF(S120&gt;Limity!$D$10," Abonament za zwiększenie przepustowości w Wariancie B ponad limit.","")&amp;
IF(H120&gt;Limity!$D$11," Opłata za zestawienie łącza ponad limit.","")&amp;
IF(J120=""," Nie wskazano PWR. ",IF(ISERROR(VLOOKUP(J120,'Listy punktów styku'!$B$11:$B$41,1,FALSE))," Nie wskazano PWR z listy.",""))&amp;
IF(P120=""," Nie wskazano FPS. ",IF(ISERROR(VLOOKUP(P120,'Listy punktów styku'!$B$44:$B$61,1,FALSE))," Nie wskazano FPS z listy.",""))
)</f>
        <v/>
      </c>
    </row>
    <row r="121" spans="1:22" x14ac:dyDescent="0.35">
      <c r="A121" s="121">
        <v>107</v>
      </c>
      <c r="B121" s="120">
        <v>9633068</v>
      </c>
      <c r="C121" s="120" t="s">
        <v>907</v>
      </c>
      <c r="D121" s="128" t="s">
        <v>909</v>
      </c>
      <c r="E121" s="128" t="s">
        <v>124</v>
      </c>
      <c r="F121" s="116">
        <v>22</v>
      </c>
      <c r="G121" s="28"/>
      <c r="H121" s="4"/>
      <c r="I121" s="102">
        <f t="shared" si="15"/>
        <v>0</v>
      </c>
      <c r="J121" s="3"/>
      <c r="K121" s="6"/>
      <c r="L121" s="103">
        <f t="shared" si="16"/>
        <v>0</v>
      </c>
      <c r="M121" s="7"/>
      <c r="N121" s="103">
        <f t="shared" si="17"/>
        <v>0</v>
      </c>
      <c r="O121" s="103">
        <f t="shared" si="18"/>
        <v>0</v>
      </c>
      <c r="P121" s="3"/>
      <c r="Q121" s="6"/>
      <c r="R121" s="103">
        <f t="shared" si="19"/>
        <v>0</v>
      </c>
      <c r="S121" s="6"/>
      <c r="T121" s="103">
        <f t="shared" si="20"/>
        <v>0</v>
      </c>
      <c r="U121" s="102">
        <f t="shared" si="21"/>
        <v>0</v>
      </c>
      <c r="V121" s="8" t="str">
        <f>IF(COUNTBLANK(G121:H121)+COUNTBLANK(J121:K121)+COUNTBLANK(M121:M121)+COUNTBLANK(P121:Q121)+COUNTBLANK(S121:S121)=8,"",
IF(G121&lt;Limity!$C$5," Data gotowości zbyt wczesna lub nie uzupełniona.","")&amp;
IF(G121&gt;Limity!$D$5," Data gotowości zbyt późna lub wypełnona nieprawidłowo.","")&amp;
IF(OR(ROUND(K121,2)&lt;=0,ROUND(Q121,2)&lt;=0,ROUND(M121,2)&lt;=0,ROUND(S121,2)&lt;=0,ROUND(H121,2)&lt;=0)," Co najmniej jedna wartość nie jest większa od zera.","")&amp;
IF(K121&gt;Limity!$D$6," Abonament za Usługę TD w Wariancie A ponad limit.","")&amp;
IF(Q121&gt;Limity!$D$7," Abonament za Usługę TD w Wariancie B ponad limit.","")&amp;
IF(Q121-K121&gt;Limity!$D$8," Różnica wartości abonamentów za Usługę TD wariantów A i B ponad limit.","")&amp;
IF(M121&gt;Limity!$D$9," Abonament za zwiększenie przepustowości w Wariancie A ponad limit.","")&amp;
IF(S121&gt;Limity!$D$10," Abonament za zwiększenie przepustowości w Wariancie B ponad limit.","")&amp;
IF(H121&gt;Limity!$D$11," Opłata za zestawienie łącza ponad limit.","")&amp;
IF(J121=""," Nie wskazano PWR. ",IF(ISERROR(VLOOKUP(J121,'Listy punktów styku'!$B$11:$B$41,1,FALSE))," Nie wskazano PWR z listy.",""))&amp;
IF(P121=""," Nie wskazano FPS. ",IF(ISERROR(VLOOKUP(P121,'Listy punktów styku'!$B$44:$B$61,1,FALSE))," Nie wskazano FPS z listy.",""))
)</f>
        <v/>
      </c>
    </row>
    <row r="122" spans="1:22" x14ac:dyDescent="0.35">
      <c r="A122" s="121">
        <v>108</v>
      </c>
      <c r="B122" s="120">
        <v>4163841</v>
      </c>
      <c r="C122" s="120" t="s">
        <v>911</v>
      </c>
      <c r="D122" s="128" t="s">
        <v>914</v>
      </c>
      <c r="E122" s="128" t="s">
        <v>916</v>
      </c>
      <c r="F122" s="116" t="s">
        <v>917</v>
      </c>
      <c r="G122" s="28"/>
      <c r="H122" s="4"/>
      <c r="I122" s="102">
        <f t="shared" si="15"/>
        <v>0</v>
      </c>
      <c r="J122" s="3"/>
      <c r="K122" s="6"/>
      <c r="L122" s="103">
        <f t="shared" si="16"/>
        <v>0</v>
      </c>
      <c r="M122" s="7"/>
      <c r="N122" s="103">
        <f t="shared" si="17"/>
        <v>0</v>
      </c>
      <c r="O122" s="103">
        <f t="shared" si="18"/>
        <v>0</v>
      </c>
      <c r="P122" s="3"/>
      <c r="Q122" s="6"/>
      <c r="R122" s="103">
        <f t="shared" si="19"/>
        <v>0</v>
      </c>
      <c r="S122" s="6"/>
      <c r="T122" s="103">
        <f t="shared" si="20"/>
        <v>0</v>
      </c>
      <c r="U122" s="102">
        <f t="shared" si="21"/>
        <v>0</v>
      </c>
      <c r="V122" s="8" t="str">
        <f>IF(COUNTBLANK(G122:H122)+COUNTBLANK(J122:K122)+COUNTBLANK(M122:M122)+COUNTBLANK(P122:Q122)+COUNTBLANK(S122:S122)=8,"",
IF(G122&lt;Limity!$C$5," Data gotowości zbyt wczesna lub nie uzupełniona.","")&amp;
IF(G122&gt;Limity!$D$5," Data gotowości zbyt późna lub wypełnona nieprawidłowo.","")&amp;
IF(OR(ROUND(K122,2)&lt;=0,ROUND(Q122,2)&lt;=0,ROUND(M122,2)&lt;=0,ROUND(S122,2)&lt;=0,ROUND(H122,2)&lt;=0)," Co najmniej jedna wartość nie jest większa od zera.","")&amp;
IF(K122&gt;Limity!$D$6," Abonament za Usługę TD w Wariancie A ponad limit.","")&amp;
IF(Q122&gt;Limity!$D$7," Abonament za Usługę TD w Wariancie B ponad limit.","")&amp;
IF(Q122-K122&gt;Limity!$D$8," Różnica wartości abonamentów za Usługę TD wariantów A i B ponad limit.","")&amp;
IF(M122&gt;Limity!$D$9," Abonament za zwiększenie przepustowości w Wariancie A ponad limit.","")&amp;
IF(S122&gt;Limity!$D$10," Abonament za zwiększenie przepustowości w Wariancie B ponad limit.","")&amp;
IF(H122&gt;Limity!$D$11," Opłata za zestawienie łącza ponad limit.","")&amp;
IF(J122=""," Nie wskazano PWR. ",IF(ISERROR(VLOOKUP(J122,'Listy punktów styku'!$B$11:$B$41,1,FALSE))," Nie wskazano PWR z listy.",""))&amp;
IF(P122=""," Nie wskazano FPS. ",IF(ISERROR(VLOOKUP(P122,'Listy punktów styku'!$B$44:$B$61,1,FALSE))," Nie wskazano FPS z listy.",""))
)</f>
        <v/>
      </c>
    </row>
    <row r="123" spans="1:22" x14ac:dyDescent="0.35">
      <c r="A123" s="121">
        <v>109</v>
      </c>
      <c r="B123" s="120">
        <v>4164266</v>
      </c>
      <c r="C123" s="120" t="s">
        <v>919</v>
      </c>
      <c r="D123" s="128" t="s">
        <v>922</v>
      </c>
      <c r="E123" s="128" t="s">
        <v>924</v>
      </c>
      <c r="F123" s="116">
        <v>35</v>
      </c>
      <c r="G123" s="28"/>
      <c r="H123" s="4"/>
      <c r="I123" s="102">
        <f t="shared" si="15"/>
        <v>0</v>
      </c>
      <c r="J123" s="3"/>
      <c r="K123" s="6"/>
      <c r="L123" s="103">
        <f t="shared" si="16"/>
        <v>0</v>
      </c>
      <c r="M123" s="7"/>
      <c r="N123" s="103">
        <f t="shared" si="17"/>
        <v>0</v>
      </c>
      <c r="O123" s="103">
        <f t="shared" si="18"/>
        <v>0</v>
      </c>
      <c r="P123" s="3"/>
      <c r="Q123" s="6"/>
      <c r="R123" s="103">
        <f t="shared" si="19"/>
        <v>0</v>
      </c>
      <c r="S123" s="6"/>
      <c r="T123" s="103">
        <f t="shared" si="20"/>
        <v>0</v>
      </c>
      <c r="U123" s="102">
        <f t="shared" si="21"/>
        <v>0</v>
      </c>
      <c r="V123" s="8" t="str">
        <f>IF(COUNTBLANK(G123:H123)+COUNTBLANK(J123:K123)+COUNTBLANK(M123:M123)+COUNTBLANK(P123:Q123)+COUNTBLANK(S123:S123)=8,"",
IF(G123&lt;Limity!$C$5," Data gotowości zbyt wczesna lub nie uzupełniona.","")&amp;
IF(G123&gt;Limity!$D$5," Data gotowości zbyt późna lub wypełnona nieprawidłowo.","")&amp;
IF(OR(ROUND(K123,2)&lt;=0,ROUND(Q123,2)&lt;=0,ROUND(M123,2)&lt;=0,ROUND(S123,2)&lt;=0,ROUND(H123,2)&lt;=0)," Co najmniej jedna wartość nie jest większa od zera.","")&amp;
IF(K123&gt;Limity!$D$6," Abonament za Usługę TD w Wariancie A ponad limit.","")&amp;
IF(Q123&gt;Limity!$D$7," Abonament za Usługę TD w Wariancie B ponad limit.","")&amp;
IF(Q123-K123&gt;Limity!$D$8," Różnica wartości abonamentów za Usługę TD wariantów A i B ponad limit.","")&amp;
IF(M123&gt;Limity!$D$9," Abonament za zwiększenie przepustowości w Wariancie A ponad limit.","")&amp;
IF(S123&gt;Limity!$D$10," Abonament za zwiększenie przepustowości w Wariancie B ponad limit.","")&amp;
IF(H123&gt;Limity!$D$11," Opłata za zestawienie łącza ponad limit.","")&amp;
IF(J123=""," Nie wskazano PWR. ",IF(ISERROR(VLOOKUP(J123,'Listy punktów styku'!$B$11:$B$41,1,FALSE))," Nie wskazano PWR z listy.",""))&amp;
IF(P123=""," Nie wskazano FPS. ",IF(ISERROR(VLOOKUP(P123,'Listy punktów styku'!$B$44:$B$61,1,FALSE))," Nie wskazano FPS z listy.",""))
)</f>
        <v/>
      </c>
    </row>
    <row r="124" spans="1:22" x14ac:dyDescent="0.35">
      <c r="A124" s="121">
        <v>110</v>
      </c>
      <c r="B124" s="120">
        <v>4164268</v>
      </c>
      <c r="C124" s="120" t="s">
        <v>926</v>
      </c>
      <c r="D124" s="128" t="s">
        <v>922</v>
      </c>
      <c r="E124" s="128" t="s">
        <v>924</v>
      </c>
      <c r="F124" s="116">
        <v>39</v>
      </c>
      <c r="G124" s="28"/>
      <c r="H124" s="4"/>
      <c r="I124" s="102">
        <f t="shared" si="15"/>
        <v>0</v>
      </c>
      <c r="J124" s="3"/>
      <c r="K124" s="6"/>
      <c r="L124" s="103">
        <f t="shared" si="16"/>
        <v>0</v>
      </c>
      <c r="M124" s="7"/>
      <c r="N124" s="103">
        <f t="shared" si="17"/>
        <v>0</v>
      </c>
      <c r="O124" s="103">
        <f t="shared" si="18"/>
        <v>0</v>
      </c>
      <c r="P124" s="3"/>
      <c r="Q124" s="6"/>
      <c r="R124" s="103">
        <f t="shared" si="19"/>
        <v>0</v>
      </c>
      <c r="S124" s="6"/>
      <c r="T124" s="103">
        <f t="shared" si="20"/>
        <v>0</v>
      </c>
      <c r="U124" s="102">
        <f t="shared" si="21"/>
        <v>0</v>
      </c>
      <c r="V124" s="8" t="str">
        <f>IF(COUNTBLANK(G124:H124)+COUNTBLANK(J124:K124)+COUNTBLANK(M124:M124)+COUNTBLANK(P124:Q124)+COUNTBLANK(S124:S124)=8,"",
IF(G124&lt;Limity!$C$5," Data gotowości zbyt wczesna lub nie uzupełniona.","")&amp;
IF(G124&gt;Limity!$D$5," Data gotowości zbyt późna lub wypełnona nieprawidłowo.","")&amp;
IF(OR(ROUND(K124,2)&lt;=0,ROUND(Q124,2)&lt;=0,ROUND(M124,2)&lt;=0,ROUND(S124,2)&lt;=0,ROUND(H124,2)&lt;=0)," Co najmniej jedna wartość nie jest większa od zera.","")&amp;
IF(K124&gt;Limity!$D$6," Abonament za Usługę TD w Wariancie A ponad limit.","")&amp;
IF(Q124&gt;Limity!$D$7," Abonament za Usługę TD w Wariancie B ponad limit.","")&amp;
IF(Q124-K124&gt;Limity!$D$8," Różnica wartości abonamentów za Usługę TD wariantów A i B ponad limit.","")&amp;
IF(M124&gt;Limity!$D$9," Abonament za zwiększenie przepustowości w Wariancie A ponad limit.","")&amp;
IF(S124&gt;Limity!$D$10," Abonament za zwiększenie przepustowości w Wariancie B ponad limit.","")&amp;
IF(H124&gt;Limity!$D$11," Opłata za zestawienie łącza ponad limit.","")&amp;
IF(J124=""," Nie wskazano PWR. ",IF(ISERROR(VLOOKUP(J124,'Listy punktów styku'!$B$11:$B$41,1,FALSE))," Nie wskazano PWR z listy.",""))&amp;
IF(P124=""," Nie wskazano FPS. ",IF(ISERROR(VLOOKUP(P124,'Listy punktów styku'!$B$44:$B$61,1,FALSE))," Nie wskazano FPS z listy.",""))
)</f>
        <v/>
      </c>
    </row>
    <row r="125" spans="1:22" x14ac:dyDescent="0.35">
      <c r="A125" s="121">
        <v>111</v>
      </c>
      <c r="B125" s="120">
        <v>4175383</v>
      </c>
      <c r="C125" s="120" t="s">
        <v>682</v>
      </c>
      <c r="D125" s="128" t="s">
        <v>207</v>
      </c>
      <c r="E125" s="128" t="s">
        <v>685</v>
      </c>
      <c r="F125" s="116">
        <v>12</v>
      </c>
      <c r="G125" s="28"/>
      <c r="H125" s="4"/>
      <c r="I125" s="102">
        <f t="shared" si="15"/>
        <v>0</v>
      </c>
      <c r="J125" s="3"/>
      <c r="K125" s="6"/>
      <c r="L125" s="103">
        <f t="shared" si="16"/>
        <v>0</v>
      </c>
      <c r="M125" s="7"/>
      <c r="N125" s="103">
        <f t="shared" si="17"/>
        <v>0</v>
      </c>
      <c r="O125" s="103">
        <f t="shared" si="18"/>
        <v>0</v>
      </c>
      <c r="P125" s="3"/>
      <c r="Q125" s="6"/>
      <c r="R125" s="103">
        <f t="shared" si="19"/>
        <v>0</v>
      </c>
      <c r="S125" s="6"/>
      <c r="T125" s="103">
        <f t="shared" si="20"/>
        <v>0</v>
      </c>
      <c r="U125" s="102">
        <f t="shared" si="21"/>
        <v>0</v>
      </c>
      <c r="V125" s="8" t="str">
        <f>IF(COUNTBLANK(G125:H125)+COUNTBLANK(J125:K125)+COUNTBLANK(M125:M125)+COUNTBLANK(P125:Q125)+COUNTBLANK(S125:S125)=8,"",
IF(G125&lt;Limity!$C$5," Data gotowości zbyt wczesna lub nie uzupełniona.","")&amp;
IF(G125&gt;Limity!$D$5," Data gotowości zbyt późna lub wypełnona nieprawidłowo.","")&amp;
IF(OR(ROUND(K125,2)&lt;=0,ROUND(Q125,2)&lt;=0,ROUND(M125,2)&lt;=0,ROUND(S125,2)&lt;=0,ROUND(H125,2)&lt;=0)," Co najmniej jedna wartość nie jest większa od zera.","")&amp;
IF(K125&gt;Limity!$D$6," Abonament za Usługę TD w Wariancie A ponad limit.","")&amp;
IF(Q125&gt;Limity!$D$7," Abonament za Usługę TD w Wariancie B ponad limit.","")&amp;
IF(Q125-K125&gt;Limity!$D$8," Różnica wartości abonamentów za Usługę TD wariantów A i B ponad limit.","")&amp;
IF(M125&gt;Limity!$D$9," Abonament za zwiększenie przepustowości w Wariancie A ponad limit.","")&amp;
IF(S125&gt;Limity!$D$10," Abonament za zwiększenie przepustowości w Wariancie B ponad limit.","")&amp;
IF(H125&gt;Limity!$D$11," Opłata za zestawienie łącza ponad limit.","")&amp;
IF(J125=""," Nie wskazano PWR. ",IF(ISERROR(VLOOKUP(J125,'Listy punktów styku'!$B$11:$B$41,1,FALSE))," Nie wskazano PWR z listy.",""))&amp;
IF(P125=""," Nie wskazano FPS. ",IF(ISERROR(VLOOKUP(P125,'Listy punktów styku'!$B$44:$B$61,1,FALSE))," Nie wskazano FPS z listy.",""))
)</f>
        <v/>
      </c>
    </row>
    <row r="126" spans="1:22" x14ac:dyDescent="0.35">
      <c r="A126" s="121">
        <v>112</v>
      </c>
      <c r="B126" s="120">
        <v>4184860</v>
      </c>
      <c r="C126" s="120" t="s">
        <v>928</v>
      </c>
      <c r="D126" s="128" t="s">
        <v>931</v>
      </c>
      <c r="E126" s="128" t="s">
        <v>124</v>
      </c>
      <c r="F126" s="116">
        <v>5</v>
      </c>
      <c r="G126" s="28"/>
      <c r="H126" s="4"/>
      <c r="I126" s="102">
        <f t="shared" si="15"/>
        <v>0</v>
      </c>
      <c r="J126" s="3"/>
      <c r="K126" s="6"/>
      <c r="L126" s="103">
        <f t="shared" si="16"/>
        <v>0</v>
      </c>
      <c r="M126" s="7"/>
      <c r="N126" s="103">
        <f t="shared" si="17"/>
        <v>0</v>
      </c>
      <c r="O126" s="103">
        <f t="shared" si="18"/>
        <v>0</v>
      </c>
      <c r="P126" s="3"/>
      <c r="Q126" s="6"/>
      <c r="R126" s="103">
        <f t="shared" si="19"/>
        <v>0</v>
      </c>
      <c r="S126" s="6"/>
      <c r="T126" s="103">
        <f t="shared" si="20"/>
        <v>0</v>
      </c>
      <c r="U126" s="102">
        <f t="shared" si="21"/>
        <v>0</v>
      </c>
      <c r="V126" s="8" t="str">
        <f>IF(COUNTBLANK(G126:H126)+COUNTBLANK(J126:K126)+COUNTBLANK(M126:M126)+COUNTBLANK(P126:Q126)+COUNTBLANK(S126:S126)=8,"",
IF(G126&lt;Limity!$C$5," Data gotowości zbyt wczesna lub nie uzupełniona.","")&amp;
IF(G126&gt;Limity!$D$5," Data gotowości zbyt późna lub wypełnona nieprawidłowo.","")&amp;
IF(OR(ROUND(K126,2)&lt;=0,ROUND(Q126,2)&lt;=0,ROUND(M126,2)&lt;=0,ROUND(S126,2)&lt;=0,ROUND(H126,2)&lt;=0)," Co najmniej jedna wartość nie jest większa od zera.","")&amp;
IF(K126&gt;Limity!$D$6," Abonament za Usługę TD w Wariancie A ponad limit.","")&amp;
IF(Q126&gt;Limity!$D$7," Abonament za Usługę TD w Wariancie B ponad limit.","")&amp;
IF(Q126-K126&gt;Limity!$D$8," Różnica wartości abonamentów za Usługę TD wariantów A i B ponad limit.","")&amp;
IF(M126&gt;Limity!$D$9," Abonament za zwiększenie przepustowości w Wariancie A ponad limit.","")&amp;
IF(S126&gt;Limity!$D$10," Abonament za zwiększenie przepustowości w Wariancie B ponad limit.","")&amp;
IF(H126&gt;Limity!$D$11," Opłata za zestawienie łącza ponad limit.","")&amp;
IF(J126=""," Nie wskazano PWR. ",IF(ISERROR(VLOOKUP(J126,'Listy punktów styku'!$B$11:$B$41,1,FALSE))," Nie wskazano PWR z listy.",""))&amp;
IF(P126=""," Nie wskazano FPS. ",IF(ISERROR(VLOOKUP(P126,'Listy punktów styku'!$B$44:$B$61,1,FALSE))," Nie wskazano FPS z listy.",""))
)</f>
        <v/>
      </c>
    </row>
    <row r="127" spans="1:22" x14ac:dyDescent="0.35">
      <c r="A127" s="121">
        <v>113</v>
      </c>
      <c r="B127" s="120">
        <v>4190453</v>
      </c>
      <c r="C127" s="120" t="s">
        <v>933</v>
      </c>
      <c r="D127" s="128" t="s">
        <v>934</v>
      </c>
      <c r="E127" s="128" t="s">
        <v>124</v>
      </c>
      <c r="F127" s="116">
        <v>6</v>
      </c>
      <c r="G127" s="28"/>
      <c r="H127" s="4"/>
      <c r="I127" s="102">
        <f t="shared" si="15"/>
        <v>0</v>
      </c>
      <c r="J127" s="3"/>
      <c r="K127" s="6"/>
      <c r="L127" s="103">
        <f t="shared" si="16"/>
        <v>0</v>
      </c>
      <c r="M127" s="7"/>
      <c r="N127" s="103">
        <f t="shared" si="17"/>
        <v>0</v>
      </c>
      <c r="O127" s="103">
        <f t="shared" si="18"/>
        <v>0</v>
      </c>
      <c r="P127" s="3"/>
      <c r="Q127" s="6"/>
      <c r="R127" s="103">
        <f t="shared" si="19"/>
        <v>0</v>
      </c>
      <c r="S127" s="6"/>
      <c r="T127" s="103">
        <f t="shared" si="20"/>
        <v>0</v>
      </c>
      <c r="U127" s="102">
        <f t="shared" si="21"/>
        <v>0</v>
      </c>
      <c r="V127" s="8" t="str">
        <f>IF(COUNTBLANK(G127:H127)+COUNTBLANK(J127:K127)+COUNTBLANK(M127:M127)+COUNTBLANK(P127:Q127)+COUNTBLANK(S127:S127)=8,"",
IF(G127&lt;Limity!$C$5," Data gotowości zbyt wczesna lub nie uzupełniona.","")&amp;
IF(G127&gt;Limity!$D$5," Data gotowości zbyt późna lub wypełnona nieprawidłowo.","")&amp;
IF(OR(ROUND(K127,2)&lt;=0,ROUND(Q127,2)&lt;=0,ROUND(M127,2)&lt;=0,ROUND(S127,2)&lt;=0,ROUND(H127,2)&lt;=0)," Co najmniej jedna wartość nie jest większa od zera.","")&amp;
IF(K127&gt;Limity!$D$6," Abonament za Usługę TD w Wariancie A ponad limit.","")&amp;
IF(Q127&gt;Limity!$D$7," Abonament za Usługę TD w Wariancie B ponad limit.","")&amp;
IF(Q127-K127&gt;Limity!$D$8," Różnica wartości abonamentów za Usługę TD wariantów A i B ponad limit.","")&amp;
IF(M127&gt;Limity!$D$9," Abonament za zwiększenie przepustowości w Wariancie A ponad limit.","")&amp;
IF(S127&gt;Limity!$D$10," Abonament za zwiększenie przepustowości w Wariancie B ponad limit.","")&amp;
IF(H127&gt;Limity!$D$11," Opłata za zestawienie łącza ponad limit.","")&amp;
IF(J127=""," Nie wskazano PWR. ",IF(ISERROR(VLOOKUP(J127,'Listy punktów styku'!$B$11:$B$41,1,FALSE))," Nie wskazano PWR z listy.",""))&amp;
IF(P127=""," Nie wskazano FPS. ",IF(ISERROR(VLOOKUP(P127,'Listy punktów styku'!$B$44:$B$61,1,FALSE))," Nie wskazano FPS z listy.",""))
)</f>
        <v/>
      </c>
    </row>
    <row r="128" spans="1:22" x14ac:dyDescent="0.35">
      <c r="A128" s="121">
        <v>114</v>
      </c>
      <c r="B128" s="120">
        <v>4193143</v>
      </c>
      <c r="C128" s="120" t="s">
        <v>937</v>
      </c>
      <c r="D128" s="128" t="s">
        <v>940</v>
      </c>
      <c r="E128" s="128" t="s">
        <v>124</v>
      </c>
      <c r="F128" s="116">
        <v>8</v>
      </c>
      <c r="G128" s="28"/>
      <c r="H128" s="4"/>
      <c r="I128" s="102">
        <f t="shared" si="15"/>
        <v>0</v>
      </c>
      <c r="J128" s="3"/>
      <c r="K128" s="6"/>
      <c r="L128" s="103">
        <f t="shared" si="16"/>
        <v>0</v>
      </c>
      <c r="M128" s="7"/>
      <c r="N128" s="103">
        <f t="shared" si="17"/>
        <v>0</v>
      </c>
      <c r="O128" s="103">
        <f t="shared" si="18"/>
        <v>0</v>
      </c>
      <c r="P128" s="3"/>
      <c r="Q128" s="6"/>
      <c r="R128" s="103">
        <f t="shared" si="19"/>
        <v>0</v>
      </c>
      <c r="S128" s="6"/>
      <c r="T128" s="103">
        <f t="shared" si="20"/>
        <v>0</v>
      </c>
      <c r="U128" s="102">
        <f t="shared" si="21"/>
        <v>0</v>
      </c>
      <c r="V128" s="8" t="str">
        <f>IF(COUNTBLANK(G128:H128)+COUNTBLANK(J128:K128)+COUNTBLANK(M128:M128)+COUNTBLANK(P128:Q128)+COUNTBLANK(S128:S128)=8,"",
IF(G128&lt;Limity!$C$5," Data gotowości zbyt wczesna lub nie uzupełniona.","")&amp;
IF(G128&gt;Limity!$D$5," Data gotowości zbyt późna lub wypełnona nieprawidłowo.","")&amp;
IF(OR(ROUND(K128,2)&lt;=0,ROUND(Q128,2)&lt;=0,ROUND(M128,2)&lt;=0,ROUND(S128,2)&lt;=0,ROUND(H128,2)&lt;=0)," Co najmniej jedna wartość nie jest większa od zera.","")&amp;
IF(K128&gt;Limity!$D$6," Abonament za Usługę TD w Wariancie A ponad limit.","")&amp;
IF(Q128&gt;Limity!$D$7," Abonament za Usługę TD w Wariancie B ponad limit.","")&amp;
IF(Q128-K128&gt;Limity!$D$8," Różnica wartości abonamentów za Usługę TD wariantów A i B ponad limit.","")&amp;
IF(M128&gt;Limity!$D$9," Abonament za zwiększenie przepustowości w Wariancie A ponad limit.","")&amp;
IF(S128&gt;Limity!$D$10," Abonament za zwiększenie przepustowości w Wariancie B ponad limit.","")&amp;
IF(H128&gt;Limity!$D$11," Opłata za zestawienie łącza ponad limit.","")&amp;
IF(J128=""," Nie wskazano PWR. ",IF(ISERROR(VLOOKUP(J128,'Listy punktów styku'!$B$11:$B$41,1,FALSE))," Nie wskazano PWR z listy.",""))&amp;
IF(P128=""," Nie wskazano FPS. ",IF(ISERROR(VLOOKUP(P128,'Listy punktów styku'!$B$44:$B$61,1,FALSE))," Nie wskazano FPS z listy.",""))
)</f>
        <v/>
      </c>
    </row>
    <row r="129" spans="1:22" x14ac:dyDescent="0.35">
      <c r="A129" s="121">
        <v>115</v>
      </c>
      <c r="B129" s="120">
        <v>4196955</v>
      </c>
      <c r="C129" s="120" t="s">
        <v>942</v>
      </c>
      <c r="D129" s="128" t="s">
        <v>945</v>
      </c>
      <c r="E129" s="128" t="s">
        <v>115</v>
      </c>
      <c r="F129" s="116">
        <v>12</v>
      </c>
      <c r="G129" s="28"/>
      <c r="H129" s="4"/>
      <c r="I129" s="102">
        <f t="shared" si="15"/>
        <v>0</v>
      </c>
      <c r="J129" s="3"/>
      <c r="K129" s="6"/>
      <c r="L129" s="103">
        <f t="shared" si="16"/>
        <v>0</v>
      </c>
      <c r="M129" s="7"/>
      <c r="N129" s="103">
        <f t="shared" si="17"/>
        <v>0</v>
      </c>
      <c r="O129" s="103">
        <f t="shared" si="18"/>
        <v>0</v>
      </c>
      <c r="P129" s="3"/>
      <c r="Q129" s="6"/>
      <c r="R129" s="103">
        <f t="shared" si="19"/>
        <v>0</v>
      </c>
      <c r="S129" s="6"/>
      <c r="T129" s="103">
        <f t="shared" si="20"/>
        <v>0</v>
      </c>
      <c r="U129" s="102">
        <f t="shared" si="21"/>
        <v>0</v>
      </c>
      <c r="V129" s="8" t="str">
        <f>IF(COUNTBLANK(G129:H129)+COUNTBLANK(J129:K129)+COUNTBLANK(M129:M129)+COUNTBLANK(P129:Q129)+COUNTBLANK(S129:S129)=8,"",
IF(G129&lt;Limity!$C$5," Data gotowości zbyt wczesna lub nie uzupełniona.","")&amp;
IF(G129&gt;Limity!$D$5," Data gotowości zbyt późna lub wypełnona nieprawidłowo.","")&amp;
IF(OR(ROUND(K129,2)&lt;=0,ROUND(Q129,2)&lt;=0,ROUND(M129,2)&lt;=0,ROUND(S129,2)&lt;=0,ROUND(H129,2)&lt;=0)," Co najmniej jedna wartość nie jest większa od zera.","")&amp;
IF(K129&gt;Limity!$D$6," Abonament za Usługę TD w Wariancie A ponad limit.","")&amp;
IF(Q129&gt;Limity!$D$7," Abonament za Usługę TD w Wariancie B ponad limit.","")&amp;
IF(Q129-K129&gt;Limity!$D$8," Różnica wartości abonamentów za Usługę TD wariantów A i B ponad limit.","")&amp;
IF(M129&gt;Limity!$D$9," Abonament za zwiększenie przepustowości w Wariancie A ponad limit.","")&amp;
IF(S129&gt;Limity!$D$10," Abonament za zwiększenie przepustowości w Wariancie B ponad limit.","")&amp;
IF(H129&gt;Limity!$D$11," Opłata za zestawienie łącza ponad limit.","")&amp;
IF(J129=""," Nie wskazano PWR. ",IF(ISERROR(VLOOKUP(J129,'Listy punktów styku'!$B$11:$B$41,1,FALSE))," Nie wskazano PWR z listy.",""))&amp;
IF(P129=""," Nie wskazano FPS. ",IF(ISERROR(VLOOKUP(P129,'Listy punktów styku'!$B$44:$B$61,1,FALSE))," Nie wskazano FPS z listy.",""))
)</f>
        <v/>
      </c>
    </row>
    <row r="130" spans="1:22" x14ac:dyDescent="0.35">
      <c r="A130" s="121">
        <v>116</v>
      </c>
      <c r="B130" s="120">
        <v>4197643</v>
      </c>
      <c r="C130" s="120" t="s">
        <v>948</v>
      </c>
      <c r="D130" s="128" t="s">
        <v>950</v>
      </c>
      <c r="E130" s="128" t="s">
        <v>115</v>
      </c>
      <c r="F130" s="116">
        <v>32</v>
      </c>
      <c r="G130" s="28"/>
      <c r="H130" s="4"/>
      <c r="I130" s="102">
        <f t="shared" si="15"/>
        <v>0</v>
      </c>
      <c r="J130" s="3"/>
      <c r="K130" s="6"/>
      <c r="L130" s="103">
        <f t="shared" si="16"/>
        <v>0</v>
      </c>
      <c r="M130" s="7"/>
      <c r="N130" s="103">
        <f t="shared" si="17"/>
        <v>0</v>
      </c>
      <c r="O130" s="103">
        <f t="shared" si="18"/>
        <v>0</v>
      </c>
      <c r="P130" s="3"/>
      <c r="Q130" s="6"/>
      <c r="R130" s="103">
        <f t="shared" si="19"/>
        <v>0</v>
      </c>
      <c r="S130" s="6"/>
      <c r="T130" s="103">
        <f t="shared" si="20"/>
        <v>0</v>
      </c>
      <c r="U130" s="102">
        <f t="shared" si="21"/>
        <v>0</v>
      </c>
      <c r="V130" s="8" t="str">
        <f>IF(COUNTBLANK(G130:H130)+COUNTBLANK(J130:K130)+COUNTBLANK(M130:M130)+COUNTBLANK(P130:Q130)+COUNTBLANK(S130:S130)=8,"",
IF(G130&lt;Limity!$C$5," Data gotowości zbyt wczesna lub nie uzupełniona.","")&amp;
IF(G130&gt;Limity!$D$5," Data gotowości zbyt późna lub wypełnona nieprawidłowo.","")&amp;
IF(OR(ROUND(K130,2)&lt;=0,ROUND(Q130,2)&lt;=0,ROUND(M130,2)&lt;=0,ROUND(S130,2)&lt;=0,ROUND(H130,2)&lt;=0)," Co najmniej jedna wartość nie jest większa od zera.","")&amp;
IF(K130&gt;Limity!$D$6," Abonament za Usługę TD w Wariancie A ponad limit.","")&amp;
IF(Q130&gt;Limity!$D$7," Abonament za Usługę TD w Wariancie B ponad limit.","")&amp;
IF(Q130-K130&gt;Limity!$D$8," Różnica wartości abonamentów za Usługę TD wariantów A i B ponad limit.","")&amp;
IF(M130&gt;Limity!$D$9," Abonament za zwiększenie przepustowości w Wariancie A ponad limit.","")&amp;
IF(S130&gt;Limity!$D$10," Abonament za zwiększenie przepustowości w Wariancie B ponad limit.","")&amp;
IF(H130&gt;Limity!$D$11," Opłata za zestawienie łącza ponad limit.","")&amp;
IF(J130=""," Nie wskazano PWR. ",IF(ISERROR(VLOOKUP(J130,'Listy punktów styku'!$B$11:$B$41,1,FALSE))," Nie wskazano PWR z listy.",""))&amp;
IF(P130=""," Nie wskazano FPS. ",IF(ISERROR(VLOOKUP(P130,'Listy punktów styku'!$B$44:$B$61,1,FALSE))," Nie wskazano FPS z listy.",""))
)</f>
        <v/>
      </c>
    </row>
    <row r="131" spans="1:22" x14ac:dyDescent="0.35">
      <c r="A131" s="121">
        <v>117</v>
      </c>
      <c r="B131" s="120">
        <v>4197897</v>
      </c>
      <c r="C131" s="120" t="s">
        <v>952</v>
      </c>
      <c r="D131" s="128" t="s">
        <v>954</v>
      </c>
      <c r="E131" s="128" t="s">
        <v>956</v>
      </c>
      <c r="F131" s="116">
        <v>8</v>
      </c>
      <c r="G131" s="28"/>
      <c r="H131" s="4"/>
      <c r="I131" s="102">
        <f t="shared" si="15"/>
        <v>0</v>
      </c>
      <c r="J131" s="3"/>
      <c r="K131" s="6"/>
      <c r="L131" s="103">
        <f t="shared" si="16"/>
        <v>0</v>
      </c>
      <c r="M131" s="7"/>
      <c r="N131" s="103">
        <f t="shared" si="17"/>
        <v>0</v>
      </c>
      <c r="O131" s="103">
        <f t="shared" si="18"/>
        <v>0</v>
      </c>
      <c r="P131" s="3"/>
      <c r="Q131" s="6"/>
      <c r="R131" s="103">
        <f t="shared" si="19"/>
        <v>0</v>
      </c>
      <c r="S131" s="6"/>
      <c r="T131" s="103">
        <f t="shared" si="20"/>
        <v>0</v>
      </c>
      <c r="U131" s="102">
        <f t="shared" si="21"/>
        <v>0</v>
      </c>
      <c r="V131" s="8" t="str">
        <f>IF(COUNTBLANK(G131:H131)+COUNTBLANK(J131:K131)+COUNTBLANK(M131:M131)+COUNTBLANK(P131:Q131)+COUNTBLANK(S131:S131)=8,"",
IF(G131&lt;Limity!$C$5," Data gotowości zbyt wczesna lub nie uzupełniona.","")&amp;
IF(G131&gt;Limity!$D$5," Data gotowości zbyt późna lub wypełnona nieprawidłowo.","")&amp;
IF(OR(ROUND(K131,2)&lt;=0,ROUND(Q131,2)&lt;=0,ROUND(M131,2)&lt;=0,ROUND(S131,2)&lt;=0,ROUND(H131,2)&lt;=0)," Co najmniej jedna wartość nie jest większa od zera.","")&amp;
IF(K131&gt;Limity!$D$6," Abonament za Usługę TD w Wariancie A ponad limit.","")&amp;
IF(Q131&gt;Limity!$D$7," Abonament za Usługę TD w Wariancie B ponad limit.","")&amp;
IF(Q131-K131&gt;Limity!$D$8," Różnica wartości abonamentów za Usługę TD wariantów A i B ponad limit.","")&amp;
IF(M131&gt;Limity!$D$9," Abonament za zwiększenie przepustowości w Wariancie A ponad limit.","")&amp;
IF(S131&gt;Limity!$D$10," Abonament za zwiększenie przepustowości w Wariancie B ponad limit.","")&amp;
IF(H131&gt;Limity!$D$11," Opłata za zestawienie łącza ponad limit.","")&amp;
IF(J131=""," Nie wskazano PWR. ",IF(ISERROR(VLOOKUP(J131,'Listy punktów styku'!$B$11:$B$41,1,FALSE))," Nie wskazano PWR z listy.",""))&amp;
IF(P131=""," Nie wskazano FPS. ",IF(ISERROR(VLOOKUP(P131,'Listy punktów styku'!$B$44:$B$61,1,FALSE))," Nie wskazano FPS z listy.",""))
)</f>
        <v/>
      </c>
    </row>
    <row r="132" spans="1:22" x14ac:dyDescent="0.35">
      <c r="A132" s="121">
        <v>118</v>
      </c>
      <c r="B132" s="120">
        <v>4198563</v>
      </c>
      <c r="C132" s="120" t="s">
        <v>958</v>
      </c>
      <c r="D132" s="128" t="s">
        <v>943</v>
      </c>
      <c r="E132" s="128" t="s">
        <v>961</v>
      </c>
      <c r="F132" s="116">
        <v>47</v>
      </c>
      <c r="G132" s="28"/>
      <c r="H132" s="4"/>
      <c r="I132" s="102">
        <f t="shared" si="15"/>
        <v>0</v>
      </c>
      <c r="J132" s="3"/>
      <c r="K132" s="6"/>
      <c r="L132" s="103">
        <f t="shared" si="16"/>
        <v>0</v>
      </c>
      <c r="M132" s="7"/>
      <c r="N132" s="103">
        <f t="shared" si="17"/>
        <v>0</v>
      </c>
      <c r="O132" s="103">
        <f t="shared" si="18"/>
        <v>0</v>
      </c>
      <c r="P132" s="3"/>
      <c r="Q132" s="6"/>
      <c r="R132" s="103">
        <f t="shared" si="19"/>
        <v>0</v>
      </c>
      <c r="S132" s="6"/>
      <c r="T132" s="103">
        <f t="shared" si="20"/>
        <v>0</v>
      </c>
      <c r="U132" s="102">
        <f t="shared" si="21"/>
        <v>0</v>
      </c>
      <c r="V132" s="8" t="str">
        <f>IF(COUNTBLANK(G132:H132)+COUNTBLANK(J132:K132)+COUNTBLANK(M132:M132)+COUNTBLANK(P132:Q132)+COUNTBLANK(S132:S132)=8,"",
IF(G132&lt;Limity!$C$5," Data gotowości zbyt wczesna lub nie uzupełniona.","")&amp;
IF(G132&gt;Limity!$D$5," Data gotowości zbyt późna lub wypełnona nieprawidłowo.","")&amp;
IF(OR(ROUND(K132,2)&lt;=0,ROUND(Q132,2)&lt;=0,ROUND(M132,2)&lt;=0,ROUND(S132,2)&lt;=0,ROUND(H132,2)&lt;=0)," Co najmniej jedna wartość nie jest większa od zera.","")&amp;
IF(K132&gt;Limity!$D$6," Abonament za Usługę TD w Wariancie A ponad limit.","")&amp;
IF(Q132&gt;Limity!$D$7," Abonament za Usługę TD w Wariancie B ponad limit.","")&amp;
IF(Q132-K132&gt;Limity!$D$8," Różnica wartości abonamentów za Usługę TD wariantów A i B ponad limit.","")&amp;
IF(M132&gt;Limity!$D$9," Abonament za zwiększenie przepustowości w Wariancie A ponad limit.","")&amp;
IF(S132&gt;Limity!$D$10," Abonament za zwiększenie przepustowości w Wariancie B ponad limit.","")&amp;
IF(H132&gt;Limity!$D$11," Opłata za zestawienie łącza ponad limit.","")&amp;
IF(J132=""," Nie wskazano PWR. ",IF(ISERROR(VLOOKUP(J132,'Listy punktów styku'!$B$11:$B$41,1,FALSE))," Nie wskazano PWR z listy.",""))&amp;
IF(P132=""," Nie wskazano FPS. ",IF(ISERROR(VLOOKUP(P132,'Listy punktów styku'!$B$44:$B$61,1,FALSE))," Nie wskazano FPS z listy.",""))
)</f>
        <v/>
      </c>
    </row>
    <row r="133" spans="1:22" x14ac:dyDescent="0.35">
      <c r="A133" s="121">
        <v>119</v>
      </c>
      <c r="B133" s="120">
        <v>4217935</v>
      </c>
      <c r="C133" s="120" t="s">
        <v>963</v>
      </c>
      <c r="D133" s="128" t="s">
        <v>965</v>
      </c>
      <c r="E133" s="128" t="s">
        <v>124</v>
      </c>
      <c r="F133" s="116" t="s">
        <v>917</v>
      </c>
      <c r="G133" s="28"/>
      <c r="H133" s="4"/>
      <c r="I133" s="102">
        <f t="shared" si="15"/>
        <v>0</v>
      </c>
      <c r="J133" s="3"/>
      <c r="K133" s="6"/>
      <c r="L133" s="103">
        <f t="shared" si="16"/>
        <v>0</v>
      </c>
      <c r="M133" s="7"/>
      <c r="N133" s="103">
        <f t="shared" si="17"/>
        <v>0</v>
      </c>
      <c r="O133" s="103">
        <f t="shared" si="18"/>
        <v>0</v>
      </c>
      <c r="P133" s="3"/>
      <c r="Q133" s="6"/>
      <c r="R133" s="103">
        <f t="shared" si="19"/>
        <v>0</v>
      </c>
      <c r="S133" s="6"/>
      <c r="T133" s="103">
        <f t="shared" si="20"/>
        <v>0</v>
      </c>
      <c r="U133" s="102">
        <f t="shared" si="21"/>
        <v>0</v>
      </c>
      <c r="V133" s="8" t="str">
        <f>IF(COUNTBLANK(G133:H133)+COUNTBLANK(J133:K133)+COUNTBLANK(M133:M133)+COUNTBLANK(P133:Q133)+COUNTBLANK(S133:S133)=8,"",
IF(G133&lt;Limity!$C$5," Data gotowości zbyt wczesna lub nie uzupełniona.","")&amp;
IF(G133&gt;Limity!$D$5," Data gotowości zbyt późna lub wypełnona nieprawidłowo.","")&amp;
IF(OR(ROUND(K133,2)&lt;=0,ROUND(Q133,2)&lt;=0,ROUND(M133,2)&lt;=0,ROUND(S133,2)&lt;=0,ROUND(H133,2)&lt;=0)," Co najmniej jedna wartość nie jest większa od zera.","")&amp;
IF(K133&gt;Limity!$D$6," Abonament za Usługę TD w Wariancie A ponad limit.","")&amp;
IF(Q133&gt;Limity!$D$7," Abonament za Usługę TD w Wariancie B ponad limit.","")&amp;
IF(Q133-K133&gt;Limity!$D$8," Różnica wartości abonamentów za Usługę TD wariantów A i B ponad limit.","")&amp;
IF(M133&gt;Limity!$D$9," Abonament za zwiększenie przepustowości w Wariancie A ponad limit.","")&amp;
IF(S133&gt;Limity!$D$10," Abonament za zwiększenie przepustowości w Wariancie B ponad limit.","")&amp;
IF(H133&gt;Limity!$D$11," Opłata za zestawienie łącza ponad limit.","")&amp;
IF(J133=""," Nie wskazano PWR. ",IF(ISERROR(VLOOKUP(J133,'Listy punktów styku'!$B$11:$B$41,1,FALSE))," Nie wskazano PWR z listy.",""))&amp;
IF(P133=""," Nie wskazano FPS. ",IF(ISERROR(VLOOKUP(P133,'Listy punktów styku'!$B$44:$B$61,1,FALSE))," Nie wskazano FPS z listy.",""))
)</f>
        <v/>
      </c>
    </row>
    <row r="134" spans="1:22" x14ac:dyDescent="0.35">
      <c r="A134" s="121">
        <v>120</v>
      </c>
      <c r="B134" s="120">
        <v>4220779</v>
      </c>
      <c r="C134" s="120" t="s">
        <v>968</v>
      </c>
      <c r="D134" s="128" t="s">
        <v>971</v>
      </c>
      <c r="E134" s="128" t="s">
        <v>973</v>
      </c>
      <c r="F134" s="116">
        <v>91</v>
      </c>
      <c r="G134" s="28"/>
      <c r="H134" s="4"/>
      <c r="I134" s="102">
        <f t="shared" si="15"/>
        <v>0</v>
      </c>
      <c r="J134" s="3"/>
      <c r="K134" s="6"/>
      <c r="L134" s="103">
        <f t="shared" si="16"/>
        <v>0</v>
      </c>
      <c r="M134" s="7"/>
      <c r="N134" s="103">
        <f t="shared" si="17"/>
        <v>0</v>
      </c>
      <c r="O134" s="103">
        <f t="shared" si="18"/>
        <v>0</v>
      </c>
      <c r="P134" s="3"/>
      <c r="Q134" s="6"/>
      <c r="R134" s="103">
        <f t="shared" si="19"/>
        <v>0</v>
      </c>
      <c r="S134" s="6"/>
      <c r="T134" s="103">
        <f t="shared" si="20"/>
        <v>0</v>
      </c>
      <c r="U134" s="102">
        <f t="shared" si="21"/>
        <v>0</v>
      </c>
      <c r="V134" s="8" t="str">
        <f>IF(COUNTBLANK(G134:H134)+COUNTBLANK(J134:K134)+COUNTBLANK(M134:M134)+COUNTBLANK(P134:Q134)+COUNTBLANK(S134:S134)=8,"",
IF(G134&lt;Limity!$C$5," Data gotowości zbyt wczesna lub nie uzupełniona.","")&amp;
IF(G134&gt;Limity!$D$5," Data gotowości zbyt późna lub wypełnona nieprawidłowo.","")&amp;
IF(OR(ROUND(K134,2)&lt;=0,ROUND(Q134,2)&lt;=0,ROUND(M134,2)&lt;=0,ROUND(S134,2)&lt;=0,ROUND(H134,2)&lt;=0)," Co najmniej jedna wartość nie jest większa od zera.","")&amp;
IF(K134&gt;Limity!$D$6," Abonament za Usługę TD w Wariancie A ponad limit.","")&amp;
IF(Q134&gt;Limity!$D$7," Abonament za Usługę TD w Wariancie B ponad limit.","")&amp;
IF(Q134-K134&gt;Limity!$D$8," Różnica wartości abonamentów za Usługę TD wariantów A i B ponad limit.","")&amp;
IF(M134&gt;Limity!$D$9," Abonament za zwiększenie przepustowości w Wariancie A ponad limit.","")&amp;
IF(S134&gt;Limity!$D$10," Abonament za zwiększenie przepustowości w Wariancie B ponad limit.","")&amp;
IF(H134&gt;Limity!$D$11," Opłata za zestawienie łącza ponad limit.","")&amp;
IF(J134=""," Nie wskazano PWR. ",IF(ISERROR(VLOOKUP(J134,'Listy punktów styku'!$B$11:$B$41,1,FALSE))," Nie wskazano PWR z listy.",""))&amp;
IF(P134=""," Nie wskazano FPS. ",IF(ISERROR(VLOOKUP(P134,'Listy punktów styku'!$B$44:$B$61,1,FALSE))," Nie wskazano FPS z listy.",""))
)</f>
        <v/>
      </c>
    </row>
    <row r="135" spans="1:22" x14ac:dyDescent="0.35">
      <c r="A135" s="121">
        <v>121</v>
      </c>
      <c r="B135" s="123">
        <v>13655715</v>
      </c>
      <c r="C135" s="123">
        <v>51812</v>
      </c>
      <c r="D135" s="129" t="s">
        <v>686</v>
      </c>
      <c r="E135" s="129"/>
      <c r="F135" s="124">
        <v>122</v>
      </c>
      <c r="G135" s="28"/>
      <c r="H135" s="4"/>
      <c r="I135" s="102">
        <f t="shared" si="15"/>
        <v>0</v>
      </c>
      <c r="J135" s="3"/>
      <c r="K135" s="6"/>
      <c r="L135" s="103">
        <f t="shared" si="16"/>
        <v>0</v>
      </c>
      <c r="M135" s="7"/>
      <c r="N135" s="103">
        <f t="shared" si="17"/>
        <v>0</v>
      </c>
      <c r="O135" s="103">
        <f t="shared" si="18"/>
        <v>0</v>
      </c>
      <c r="P135" s="3"/>
      <c r="Q135" s="6"/>
      <c r="R135" s="103">
        <f t="shared" si="19"/>
        <v>0</v>
      </c>
      <c r="S135" s="6"/>
      <c r="T135" s="103">
        <f t="shared" si="20"/>
        <v>0</v>
      </c>
      <c r="U135" s="102">
        <f t="shared" si="21"/>
        <v>0</v>
      </c>
      <c r="V135" s="8" t="str">
        <f>IF(COUNTBLANK(G135:H135)+COUNTBLANK(J135:K135)+COUNTBLANK(M135:M135)+COUNTBLANK(P135:Q135)+COUNTBLANK(S135:S135)=8,"",
IF(G135&lt;Limity!$C$5," Data gotowości zbyt wczesna lub nie uzupełniona.","")&amp;
IF(G135&gt;Limity!$D$5," Data gotowości zbyt późna lub wypełnona nieprawidłowo.","")&amp;
IF(OR(ROUND(K135,2)&lt;=0,ROUND(Q135,2)&lt;=0,ROUND(M135,2)&lt;=0,ROUND(S135,2)&lt;=0,ROUND(H135,2)&lt;=0)," Co najmniej jedna wartość nie jest większa od zera.","")&amp;
IF(K135&gt;Limity!$D$6," Abonament za Usługę TD w Wariancie A ponad limit.","")&amp;
IF(Q135&gt;Limity!$D$7," Abonament za Usługę TD w Wariancie B ponad limit.","")&amp;
IF(Q135-K135&gt;Limity!$D$8," Różnica wartości abonamentów za Usługę TD wariantów A i B ponad limit.","")&amp;
IF(M135&gt;Limity!$D$9," Abonament za zwiększenie przepustowości w Wariancie A ponad limit.","")&amp;
IF(S135&gt;Limity!$D$10," Abonament za zwiększenie przepustowości w Wariancie B ponad limit.","")&amp;
IF(H135&gt;Limity!$D$11," Opłata za zestawienie łącza ponad limit.","")&amp;
IF(J135=""," Nie wskazano PWR. ",IF(ISERROR(VLOOKUP(J135,'Listy punktów styku'!$B$11:$B$41,1,FALSE))," Nie wskazano PWR z listy.",""))&amp;
IF(P135=""," Nie wskazano FPS. ",IF(ISERROR(VLOOKUP(P135,'Listy punktów styku'!$B$44:$B$61,1,FALSE))," Nie wskazano FPS z listy.",""))
)</f>
        <v/>
      </c>
    </row>
    <row r="136" spans="1:22" x14ac:dyDescent="0.35">
      <c r="A136" s="121">
        <v>122</v>
      </c>
      <c r="B136" s="123">
        <v>76612676</v>
      </c>
      <c r="C136" s="123">
        <v>70846</v>
      </c>
      <c r="D136" s="129" t="s">
        <v>689</v>
      </c>
      <c r="E136" s="129" t="s">
        <v>220</v>
      </c>
      <c r="F136" s="124">
        <v>73</v>
      </c>
      <c r="G136" s="28"/>
      <c r="H136" s="4"/>
      <c r="I136" s="102">
        <f t="shared" si="15"/>
        <v>0</v>
      </c>
      <c r="J136" s="3"/>
      <c r="K136" s="6"/>
      <c r="L136" s="103">
        <f t="shared" si="16"/>
        <v>0</v>
      </c>
      <c r="M136" s="7"/>
      <c r="N136" s="103">
        <f t="shared" si="17"/>
        <v>0</v>
      </c>
      <c r="O136" s="103">
        <f t="shared" si="18"/>
        <v>0</v>
      </c>
      <c r="P136" s="3"/>
      <c r="Q136" s="6"/>
      <c r="R136" s="103">
        <f t="shared" si="19"/>
        <v>0</v>
      </c>
      <c r="S136" s="6"/>
      <c r="T136" s="103">
        <f t="shared" si="20"/>
        <v>0</v>
      </c>
      <c r="U136" s="102">
        <f t="shared" si="21"/>
        <v>0</v>
      </c>
      <c r="V136" s="8" t="str">
        <f>IF(COUNTBLANK(G136:H136)+COUNTBLANK(J136:K136)+COUNTBLANK(M136:M136)+COUNTBLANK(P136:Q136)+COUNTBLANK(S136:S136)=8,"",
IF(G136&lt;Limity!$C$5," Data gotowości zbyt wczesna lub nie uzupełniona.","")&amp;
IF(G136&gt;Limity!$D$5," Data gotowości zbyt późna lub wypełnona nieprawidłowo.","")&amp;
IF(OR(ROUND(K136,2)&lt;=0,ROUND(Q136,2)&lt;=0,ROUND(M136,2)&lt;=0,ROUND(S136,2)&lt;=0,ROUND(H136,2)&lt;=0)," Co najmniej jedna wartość nie jest większa od zera.","")&amp;
IF(K136&gt;Limity!$D$6," Abonament za Usługę TD w Wariancie A ponad limit.","")&amp;
IF(Q136&gt;Limity!$D$7," Abonament za Usługę TD w Wariancie B ponad limit.","")&amp;
IF(Q136-K136&gt;Limity!$D$8," Różnica wartości abonamentów za Usługę TD wariantów A i B ponad limit.","")&amp;
IF(M136&gt;Limity!$D$9," Abonament za zwiększenie przepustowości w Wariancie A ponad limit.","")&amp;
IF(S136&gt;Limity!$D$10," Abonament za zwiększenie przepustowości w Wariancie B ponad limit.","")&amp;
IF(H136&gt;Limity!$D$11," Opłata za zestawienie łącza ponad limit.","")&amp;
IF(J136=""," Nie wskazano PWR. ",IF(ISERROR(VLOOKUP(J136,'Listy punktów styku'!$B$11:$B$41,1,FALSE))," Nie wskazano PWR z listy.",""))&amp;
IF(P136=""," Nie wskazano FPS. ",IF(ISERROR(VLOOKUP(P136,'Listy punktów styku'!$B$44:$B$61,1,FALSE))," Nie wskazano FPS z listy.",""))
)</f>
        <v/>
      </c>
    </row>
    <row r="137" spans="1:22" x14ac:dyDescent="0.35">
      <c r="A137" s="121">
        <v>123</v>
      </c>
      <c r="B137" s="123">
        <v>65602940</v>
      </c>
      <c r="C137" s="123">
        <v>113704</v>
      </c>
      <c r="D137" s="129" t="s">
        <v>691</v>
      </c>
      <c r="E137" s="129"/>
      <c r="F137" s="124">
        <v>109</v>
      </c>
      <c r="G137" s="28"/>
      <c r="H137" s="4"/>
      <c r="I137" s="102">
        <f t="shared" si="15"/>
        <v>0</v>
      </c>
      <c r="J137" s="3"/>
      <c r="K137" s="6"/>
      <c r="L137" s="103">
        <f t="shared" si="16"/>
        <v>0</v>
      </c>
      <c r="M137" s="7"/>
      <c r="N137" s="103">
        <f t="shared" si="17"/>
        <v>0</v>
      </c>
      <c r="O137" s="103">
        <f t="shared" si="18"/>
        <v>0</v>
      </c>
      <c r="P137" s="3"/>
      <c r="Q137" s="6"/>
      <c r="R137" s="103">
        <f t="shared" si="19"/>
        <v>0</v>
      </c>
      <c r="S137" s="6"/>
      <c r="T137" s="103">
        <f t="shared" si="20"/>
        <v>0</v>
      </c>
      <c r="U137" s="102">
        <f t="shared" si="21"/>
        <v>0</v>
      </c>
      <c r="V137" s="8" t="str">
        <f>IF(COUNTBLANK(G137:H137)+COUNTBLANK(J137:K137)+COUNTBLANK(M137:M137)+COUNTBLANK(P137:Q137)+COUNTBLANK(S137:S137)=8,"",
IF(G137&lt;Limity!$C$5," Data gotowości zbyt wczesna lub nie uzupełniona.","")&amp;
IF(G137&gt;Limity!$D$5," Data gotowości zbyt późna lub wypełnona nieprawidłowo.","")&amp;
IF(OR(ROUND(K137,2)&lt;=0,ROUND(Q137,2)&lt;=0,ROUND(M137,2)&lt;=0,ROUND(S137,2)&lt;=0,ROUND(H137,2)&lt;=0)," Co najmniej jedna wartość nie jest większa od zera.","")&amp;
IF(K137&gt;Limity!$D$6," Abonament za Usługę TD w Wariancie A ponad limit.","")&amp;
IF(Q137&gt;Limity!$D$7," Abonament za Usługę TD w Wariancie B ponad limit.","")&amp;
IF(Q137-K137&gt;Limity!$D$8," Różnica wartości abonamentów za Usługę TD wariantów A i B ponad limit.","")&amp;
IF(M137&gt;Limity!$D$9," Abonament za zwiększenie przepustowości w Wariancie A ponad limit.","")&amp;
IF(S137&gt;Limity!$D$10," Abonament za zwiększenie przepustowości w Wariancie B ponad limit.","")&amp;
IF(H137&gt;Limity!$D$11," Opłata za zestawienie łącza ponad limit.","")&amp;
IF(J137=""," Nie wskazano PWR. ",IF(ISERROR(VLOOKUP(J137,'Listy punktów styku'!$B$11:$B$41,1,FALSE))," Nie wskazano PWR z listy.",""))&amp;
IF(P137=""," Nie wskazano FPS. ",IF(ISERROR(VLOOKUP(P137,'Listy punktów styku'!$B$44:$B$61,1,FALSE))," Nie wskazano FPS z listy.",""))
)</f>
        <v/>
      </c>
    </row>
    <row r="138" spans="1:22" x14ac:dyDescent="0.35">
      <c r="A138" s="121">
        <v>124</v>
      </c>
      <c r="B138" s="120">
        <v>4782381</v>
      </c>
      <c r="C138" s="120" t="s">
        <v>693</v>
      </c>
      <c r="D138" s="128" t="s">
        <v>696</v>
      </c>
      <c r="E138" s="128" t="s">
        <v>102</v>
      </c>
      <c r="F138" s="117">
        <v>127</v>
      </c>
      <c r="G138" s="28"/>
      <c r="H138" s="4"/>
      <c r="I138" s="102">
        <f t="shared" si="15"/>
        <v>0</v>
      </c>
      <c r="J138" s="3"/>
      <c r="K138" s="6"/>
      <c r="L138" s="103">
        <f t="shared" si="16"/>
        <v>0</v>
      </c>
      <c r="M138" s="7"/>
      <c r="N138" s="103">
        <f t="shared" si="17"/>
        <v>0</v>
      </c>
      <c r="O138" s="103">
        <f t="shared" si="18"/>
        <v>0</v>
      </c>
      <c r="P138" s="3"/>
      <c r="Q138" s="6"/>
      <c r="R138" s="103">
        <f t="shared" si="19"/>
        <v>0</v>
      </c>
      <c r="S138" s="6"/>
      <c r="T138" s="103">
        <f t="shared" si="20"/>
        <v>0</v>
      </c>
      <c r="U138" s="102">
        <f t="shared" si="21"/>
        <v>0</v>
      </c>
      <c r="V138" s="8" t="str">
        <f>IF(COUNTBLANK(G138:H138)+COUNTBLANK(J138:K138)+COUNTBLANK(M138:M138)+COUNTBLANK(P138:Q138)+COUNTBLANK(S138:S138)=8,"",
IF(G138&lt;Limity!$C$5," Data gotowości zbyt wczesna lub nie uzupełniona.","")&amp;
IF(G138&gt;Limity!$D$5," Data gotowości zbyt późna lub wypełnona nieprawidłowo.","")&amp;
IF(OR(ROUND(K138,2)&lt;=0,ROUND(Q138,2)&lt;=0,ROUND(M138,2)&lt;=0,ROUND(S138,2)&lt;=0,ROUND(H138,2)&lt;=0)," Co najmniej jedna wartość nie jest większa od zera.","")&amp;
IF(K138&gt;Limity!$D$6," Abonament za Usługę TD w Wariancie A ponad limit.","")&amp;
IF(Q138&gt;Limity!$D$7," Abonament za Usługę TD w Wariancie B ponad limit.","")&amp;
IF(Q138-K138&gt;Limity!$D$8," Różnica wartości abonamentów za Usługę TD wariantów A i B ponad limit.","")&amp;
IF(M138&gt;Limity!$D$9," Abonament za zwiększenie przepustowości w Wariancie A ponad limit.","")&amp;
IF(S138&gt;Limity!$D$10," Abonament za zwiększenie przepustowości w Wariancie B ponad limit.","")&amp;
IF(H138&gt;Limity!$D$11," Opłata za zestawienie łącza ponad limit.","")&amp;
IF(J138=""," Nie wskazano PWR. ",IF(ISERROR(VLOOKUP(J138,'Listy punktów styku'!$B$11:$B$41,1,FALSE))," Nie wskazano PWR z listy.",""))&amp;
IF(P138=""," Nie wskazano FPS. ",IF(ISERROR(VLOOKUP(P138,'Listy punktów styku'!$B$44:$B$61,1,FALSE))," Nie wskazano FPS z listy.",""))
)</f>
        <v/>
      </c>
    </row>
    <row r="139" spans="1:22" x14ac:dyDescent="0.35">
      <c r="A139" s="121">
        <v>125</v>
      </c>
      <c r="B139" s="120">
        <v>8789115</v>
      </c>
      <c r="C139" s="120" t="s">
        <v>698</v>
      </c>
      <c r="D139" s="128" t="s">
        <v>213</v>
      </c>
      <c r="E139" s="128" t="s">
        <v>700</v>
      </c>
      <c r="F139" s="116">
        <v>28</v>
      </c>
      <c r="G139" s="28"/>
      <c r="H139" s="4"/>
      <c r="I139" s="102">
        <f t="shared" si="15"/>
        <v>0</v>
      </c>
      <c r="J139" s="3"/>
      <c r="K139" s="6"/>
      <c r="L139" s="103">
        <f t="shared" si="16"/>
        <v>0</v>
      </c>
      <c r="M139" s="7"/>
      <c r="N139" s="103">
        <f t="shared" si="17"/>
        <v>0</v>
      </c>
      <c r="O139" s="103">
        <f t="shared" si="18"/>
        <v>0</v>
      </c>
      <c r="P139" s="3"/>
      <c r="Q139" s="6"/>
      <c r="R139" s="103">
        <f t="shared" si="19"/>
        <v>0</v>
      </c>
      <c r="S139" s="6"/>
      <c r="T139" s="103">
        <f t="shared" si="20"/>
        <v>0</v>
      </c>
      <c r="U139" s="102">
        <f t="shared" si="21"/>
        <v>0</v>
      </c>
      <c r="V139" s="8" t="str">
        <f>IF(COUNTBLANK(G139:H139)+COUNTBLANK(J139:K139)+COUNTBLANK(M139:M139)+COUNTBLANK(P139:Q139)+COUNTBLANK(S139:S139)=8,"",
IF(G139&lt;Limity!$C$5," Data gotowości zbyt wczesna lub nie uzupełniona.","")&amp;
IF(G139&gt;Limity!$D$5," Data gotowości zbyt późna lub wypełnona nieprawidłowo.","")&amp;
IF(OR(ROUND(K139,2)&lt;=0,ROUND(Q139,2)&lt;=0,ROUND(M139,2)&lt;=0,ROUND(S139,2)&lt;=0,ROUND(H139,2)&lt;=0)," Co najmniej jedna wartość nie jest większa od zera.","")&amp;
IF(K139&gt;Limity!$D$6," Abonament za Usługę TD w Wariancie A ponad limit.","")&amp;
IF(Q139&gt;Limity!$D$7," Abonament za Usługę TD w Wariancie B ponad limit.","")&amp;
IF(Q139-K139&gt;Limity!$D$8," Różnica wartości abonamentów za Usługę TD wariantów A i B ponad limit.","")&amp;
IF(M139&gt;Limity!$D$9," Abonament za zwiększenie przepustowości w Wariancie A ponad limit.","")&amp;
IF(S139&gt;Limity!$D$10," Abonament za zwiększenie przepustowości w Wariancie B ponad limit.","")&amp;
IF(H139&gt;Limity!$D$11," Opłata za zestawienie łącza ponad limit.","")&amp;
IF(J139=""," Nie wskazano PWR. ",IF(ISERROR(VLOOKUP(J139,'Listy punktów styku'!$B$11:$B$41,1,FALSE))," Nie wskazano PWR z listy.",""))&amp;
IF(P139=""," Nie wskazano FPS. ",IF(ISERROR(VLOOKUP(P139,'Listy punktów styku'!$B$44:$B$61,1,FALSE))," Nie wskazano FPS z listy.",""))
)</f>
        <v/>
      </c>
    </row>
    <row r="140" spans="1:22" x14ac:dyDescent="0.35">
      <c r="A140" s="121">
        <v>126</v>
      </c>
      <c r="B140" s="120">
        <v>5012518</v>
      </c>
      <c r="C140" s="120" t="s">
        <v>702</v>
      </c>
      <c r="D140" s="128" t="s">
        <v>213</v>
      </c>
      <c r="E140" s="128" t="s">
        <v>704</v>
      </c>
      <c r="F140" s="116">
        <v>4</v>
      </c>
      <c r="G140" s="28"/>
      <c r="H140" s="4"/>
      <c r="I140" s="102">
        <f t="shared" si="15"/>
        <v>0</v>
      </c>
      <c r="J140" s="3"/>
      <c r="K140" s="6"/>
      <c r="L140" s="103">
        <f t="shared" si="16"/>
        <v>0</v>
      </c>
      <c r="M140" s="7"/>
      <c r="N140" s="103">
        <f t="shared" si="17"/>
        <v>0</v>
      </c>
      <c r="O140" s="103">
        <f t="shared" si="18"/>
        <v>0</v>
      </c>
      <c r="P140" s="3"/>
      <c r="Q140" s="6"/>
      <c r="R140" s="103">
        <f t="shared" si="19"/>
        <v>0</v>
      </c>
      <c r="S140" s="6"/>
      <c r="T140" s="103">
        <f t="shared" si="20"/>
        <v>0</v>
      </c>
      <c r="U140" s="102">
        <f t="shared" si="21"/>
        <v>0</v>
      </c>
      <c r="V140" s="8" t="str">
        <f>IF(COUNTBLANK(G140:H140)+COUNTBLANK(J140:K140)+COUNTBLANK(M140:M140)+COUNTBLANK(P140:Q140)+COUNTBLANK(S140:S140)=8,"",
IF(G140&lt;Limity!$C$5," Data gotowości zbyt wczesna lub nie uzupełniona.","")&amp;
IF(G140&gt;Limity!$D$5," Data gotowości zbyt późna lub wypełnona nieprawidłowo.","")&amp;
IF(OR(ROUND(K140,2)&lt;=0,ROUND(Q140,2)&lt;=0,ROUND(M140,2)&lt;=0,ROUND(S140,2)&lt;=0,ROUND(H140,2)&lt;=0)," Co najmniej jedna wartość nie jest większa od zera.","")&amp;
IF(K140&gt;Limity!$D$6," Abonament za Usługę TD w Wariancie A ponad limit.","")&amp;
IF(Q140&gt;Limity!$D$7," Abonament za Usługę TD w Wariancie B ponad limit.","")&amp;
IF(Q140-K140&gt;Limity!$D$8," Różnica wartości abonamentów za Usługę TD wariantów A i B ponad limit.","")&amp;
IF(M140&gt;Limity!$D$9," Abonament za zwiększenie przepustowości w Wariancie A ponad limit.","")&amp;
IF(S140&gt;Limity!$D$10," Abonament za zwiększenie przepustowości w Wariancie B ponad limit.","")&amp;
IF(H140&gt;Limity!$D$11," Opłata za zestawienie łącza ponad limit.","")&amp;
IF(J140=""," Nie wskazano PWR. ",IF(ISERROR(VLOOKUP(J140,'Listy punktów styku'!$B$11:$B$41,1,FALSE))," Nie wskazano PWR z listy.",""))&amp;
IF(P140=""," Nie wskazano FPS. ",IF(ISERROR(VLOOKUP(P140,'Listy punktów styku'!$B$44:$B$61,1,FALSE))," Nie wskazano FPS z listy.",""))
)</f>
        <v/>
      </c>
    </row>
    <row r="141" spans="1:22" x14ac:dyDescent="0.35">
      <c r="A141" s="121">
        <v>127</v>
      </c>
      <c r="B141" s="120">
        <v>4966379</v>
      </c>
      <c r="C141" s="120" t="s">
        <v>706</v>
      </c>
      <c r="D141" s="128" t="s">
        <v>707</v>
      </c>
      <c r="E141" s="128" t="s">
        <v>710</v>
      </c>
      <c r="F141" s="116">
        <v>2</v>
      </c>
      <c r="G141" s="28"/>
      <c r="H141" s="4"/>
      <c r="I141" s="102">
        <f t="shared" si="15"/>
        <v>0</v>
      </c>
      <c r="J141" s="3"/>
      <c r="K141" s="6"/>
      <c r="L141" s="103">
        <f t="shared" si="16"/>
        <v>0</v>
      </c>
      <c r="M141" s="7"/>
      <c r="N141" s="103">
        <f t="shared" si="17"/>
        <v>0</v>
      </c>
      <c r="O141" s="103">
        <f t="shared" si="18"/>
        <v>0</v>
      </c>
      <c r="P141" s="3"/>
      <c r="Q141" s="6"/>
      <c r="R141" s="103">
        <f t="shared" si="19"/>
        <v>0</v>
      </c>
      <c r="S141" s="6"/>
      <c r="T141" s="103">
        <f t="shared" si="20"/>
        <v>0</v>
      </c>
      <c r="U141" s="102">
        <f t="shared" si="21"/>
        <v>0</v>
      </c>
      <c r="V141" s="8" t="str">
        <f>IF(COUNTBLANK(G141:H141)+COUNTBLANK(J141:K141)+COUNTBLANK(M141:M141)+COUNTBLANK(P141:Q141)+COUNTBLANK(S141:S141)=8,"",
IF(G141&lt;Limity!$C$5," Data gotowości zbyt wczesna lub nie uzupełniona.","")&amp;
IF(G141&gt;Limity!$D$5," Data gotowości zbyt późna lub wypełnona nieprawidłowo.","")&amp;
IF(OR(ROUND(K141,2)&lt;=0,ROUND(Q141,2)&lt;=0,ROUND(M141,2)&lt;=0,ROUND(S141,2)&lt;=0,ROUND(H141,2)&lt;=0)," Co najmniej jedna wartość nie jest większa od zera.","")&amp;
IF(K141&gt;Limity!$D$6," Abonament za Usługę TD w Wariancie A ponad limit.","")&amp;
IF(Q141&gt;Limity!$D$7," Abonament za Usługę TD w Wariancie B ponad limit.","")&amp;
IF(Q141-K141&gt;Limity!$D$8," Różnica wartości abonamentów za Usługę TD wariantów A i B ponad limit.","")&amp;
IF(M141&gt;Limity!$D$9," Abonament za zwiększenie przepustowości w Wariancie A ponad limit.","")&amp;
IF(S141&gt;Limity!$D$10," Abonament za zwiększenie przepustowości w Wariancie B ponad limit.","")&amp;
IF(H141&gt;Limity!$D$11," Opłata za zestawienie łącza ponad limit.","")&amp;
IF(J141=""," Nie wskazano PWR. ",IF(ISERROR(VLOOKUP(J141,'Listy punktów styku'!$B$11:$B$41,1,FALSE))," Nie wskazano PWR z listy.",""))&amp;
IF(P141=""," Nie wskazano FPS. ",IF(ISERROR(VLOOKUP(P141,'Listy punktów styku'!$B$44:$B$61,1,FALSE))," Nie wskazano FPS z listy.",""))
)</f>
        <v/>
      </c>
    </row>
    <row r="142" spans="1:22" x14ac:dyDescent="0.35">
      <c r="A142" s="121">
        <v>128</v>
      </c>
      <c r="B142" s="120">
        <v>5043361</v>
      </c>
      <c r="C142" s="120" t="s">
        <v>712</v>
      </c>
      <c r="D142" s="128" t="s">
        <v>714</v>
      </c>
      <c r="E142" s="128" t="s">
        <v>239</v>
      </c>
      <c r="F142" s="116">
        <v>1</v>
      </c>
      <c r="G142" s="28"/>
      <c r="H142" s="4"/>
      <c r="I142" s="102">
        <f t="shared" si="15"/>
        <v>0</v>
      </c>
      <c r="J142" s="3"/>
      <c r="K142" s="6"/>
      <c r="L142" s="103">
        <f t="shared" si="16"/>
        <v>0</v>
      </c>
      <c r="M142" s="7"/>
      <c r="N142" s="103">
        <f t="shared" si="17"/>
        <v>0</v>
      </c>
      <c r="O142" s="103">
        <f t="shared" si="18"/>
        <v>0</v>
      </c>
      <c r="P142" s="3"/>
      <c r="Q142" s="6"/>
      <c r="R142" s="103">
        <f t="shared" si="19"/>
        <v>0</v>
      </c>
      <c r="S142" s="6"/>
      <c r="T142" s="103">
        <f t="shared" si="20"/>
        <v>0</v>
      </c>
      <c r="U142" s="102">
        <f t="shared" si="21"/>
        <v>0</v>
      </c>
      <c r="V142" s="8" t="str">
        <f>IF(COUNTBLANK(G142:H142)+COUNTBLANK(J142:K142)+COUNTBLANK(M142:M142)+COUNTBLANK(P142:Q142)+COUNTBLANK(S142:S142)=8,"",
IF(G142&lt;Limity!$C$5," Data gotowości zbyt wczesna lub nie uzupełniona.","")&amp;
IF(G142&gt;Limity!$D$5," Data gotowości zbyt późna lub wypełnona nieprawidłowo.","")&amp;
IF(OR(ROUND(K142,2)&lt;=0,ROUND(Q142,2)&lt;=0,ROUND(M142,2)&lt;=0,ROUND(S142,2)&lt;=0,ROUND(H142,2)&lt;=0)," Co najmniej jedna wartość nie jest większa od zera.","")&amp;
IF(K142&gt;Limity!$D$6," Abonament za Usługę TD w Wariancie A ponad limit.","")&amp;
IF(Q142&gt;Limity!$D$7," Abonament za Usługę TD w Wariancie B ponad limit.","")&amp;
IF(Q142-K142&gt;Limity!$D$8," Różnica wartości abonamentów za Usługę TD wariantów A i B ponad limit.","")&amp;
IF(M142&gt;Limity!$D$9," Abonament za zwiększenie przepustowości w Wariancie A ponad limit.","")&amp;
IF(S142&gt;Limity!$D$10," Abonament za zwiększenie przepustowości w Wariancie B ponad limit.","")&amp;
IF(H142&gt;Limity!$D$11," Opłata za zestawienie łącza ponad limit.","")&amp;
IF(J142=""," Nie wskazano PWR. ",IF(ISERROR(VLOOKUP(J142,'Listy punktów styku'!$B$11:$B$41,1,FALSE))," Nie wskazano PWR z listy.",""))&amp;
IF(P142=""," Nie wskazano FPS. ",IF(ISERROR(VLOOKUP(P142,'Listy punktów styku'!$B$44:$B$61,1,FALSE))," Nie wskazano FPS z listy.",""))
)</f>
        <v/>
      </c>
    </row>
    <row r="143" spans="1:22" x14ac:dyDescent="0.35">
      <c r="A143" s="121">
        <v>129</v>
      </c>
      <c r="B143" s="120">
        <v>5044794</v>
      </c>
      <c r="C143" s="120" t="s">
        <v>717</v>
      </c>
      <c r="D143" s="128" t="s">
        <v>714</v>
      </c>
      <c r="E143" s="128" t="s">
        <v>166</v>
      </c>
      <c r="F143" s="116">
        <v>11</v>
      </c>
      <c r="G143" s="28"/>
      <c r="H143" s="4"/>
      <c r="I143" s="102">
        <f t="shared" si="15"/>
        <v>0</v>
      </c>
      <c r="J143" s="3"/>
      <c r="K143" s="6"/>
      <c r="L143" s="103">
        <f t="shared" si="16"/>
        <v>0</v>
      </c>
      <c r="M143" s="7"/>
      <c r="N143" s="103">
        <f t="shared" si="17"/>
        <v>0</v>
      </c>
      <c r="O143" s="103">
        <f t="shared" si="18"/>
        <v>0</v>
      </c>
      <c r="P143" s="3"/>
      <c r="Q143" s="6"/>
      <c r="R143" s="103">
        <f t="shared" si="19"/>
        <v>0</v>
      </c>
      <c r="S143" s="6"/>
      <c r="T143" s="103">
        <f t="shared" si="20"/>
        <v>0</v>
      </c>
      <c r="U143" s="102">
        <f t="shared" si="21"/>
        <v>0</v>
      </c>
      <c r="V143" s="8" t="str">
        <f>IF(COUNTBLANK(G143:H143)+COUNTBLANK(J143:K143)+COUNTBLANK(M143:M143)+COUNTBLANK(P143:Q143)+COUNTBLANK(S143:S143)=8,"",
IF(G143&lt;Limity!$C$5," Data gotowości zbyt wczesna lub nie uzupełniona.","")&amp;
IF(G143&gt;Limity!$D$5," Data gotowości zbyt późna lub wypełnona nieprawidłowo.","")&amp;
IF(OR(ROUND(K143,2)&lt;=0,ROUND(Q143,2)&lt;=0,ROUND(M143,2)&lt;=0,ROUND(S143,2)&lt;=0,ROUND(H143,2)&lt;=0)," Co najmniej jedna wartość nie jest większa od zera.","")&amp;
IF(K143&gt;Limity!$D$6," Abonament za Usługę TD w Wariancie A ponad limit.","")&amp;
IF(Q143&gt;Limity!$D$7," Abonament za Usługę TD w Wariancie B ponad limit.","")&amp;
IF(Q143-K143&gt;Limity!$D$8," Różnica wartości abonamentów za Usługę TD wariantów A i B ponad limit.","")&amp;
IF(M143&gt;Limity!$D$9," Abonament za zwiększenie przepustowości w Wariancie A ponad limit.","")&amp;
IF(S143&gt;Limity!$D$10," Abonament za zwiększenie przepustowości w Wariancie B ponad limit.","")&amp;
IF(H143&gt;Limity!$D$11," Opłata za zestawienie łącza ponad limit.","")&amp;
IF(J143=""," Nie wskazano PWR. ",IF(ISERROR(VLOOKUP(J143,'Listy punktów styku'!$B$11:$B$41,1,FALSE))," Nie wskazano PWR z listy.",""))&amp;
IF(P143=""," Nie wskazano FPS. ",IF(ISERROR(VLOOKUP(P143,'Listy punktów styku'!$B$44:$B$61,1,FALSE))," Nie wskazano FPS z listy.",""))
)</f>
        <v/>
      </c>
    </row>
    <row r="144" spans="1:22" x14ac:dyDescent="0.35">
      <c r="A144" s="121">
        <v>130</v>
      </c>
      <c r="B144" s="120">
        <v>5041040</v>
      </c>
      <c r="C144" s="120" t="s">
        <v>719</v>
      </c>
      <c r="D144" s="128" t="s">
        <v>714</v>
      </c>
      <c r="E144" s="128" t="s">
        <v>721</v>
      </c>
      <c r="F144" s="116">
        <v>11</v>
      </c>
      <c r="G144" s="28"/>
      <c r="H144" s="4"/>
      <c r="I144" s="102">
        <f t="shared" si="15"/>
        <v>0</v>
      </c>
      <c r="J144" s="3"/>
      <c r="K144" s="6"/>
      <c r="L144" s="103">
        <f t="shared" si="16"/>
        <v>0</v>
      </c>
      <c r="M144" s="7"/>
      <c r="N144" s="103">
        <f t="shared" si="17"/>
        <v>0</v>
      </c>
      <c r="O144" s="103">
        <f t="shared" si="18"/>
        <v>0</v>
      </c>
      <c r="P144" s="3"/>
      <c r="Q144" s="6"/>
      <c r="R144" s="103">
        <f t="shared" si="19"/>
        <v>0</v>
      </c>
      <c r="S144" s="6"/>
      <c r="T144" s="103">
        <f t="shared" si="20"/>
        <v>0</v>
      </c>
      <c r="U144" s="102">
        <f t="shared" si="21"/>
        <v>0</v>
      </c>
      <c r="V144" s="8" t="str">
        <f>IF(COUNTBLANK(G144:H144)+COUNTBLANK(J144:K144)+COUNTBLANK(M144:M144)+COUNTBLANK(P144:Q144)+COUNTBLANK(S144:S144)=8,"",
IF(G144&lt;Limity!$C$5," Data gotowości zbyt wczesna lub nie uzupełniona.","")&amp;
IF(G144&gt;Limity!$D$5," Data gotowości zbyt późna lub wypełnona nieprawidłowo.","")&amp;
IF(OR(ROUND(K144,2)&lt;=0,ROUND(Q144,2)&lt;=0,ROUND(M144,2)&lt;=0,ROUND(S144,2)&lt;=0,ROUND(H144,2)&lt;=0)," Co najmniej jedna wartość nie jest większa od zera.","")&amp;
IF(K144&gt;Limity!$D$6," Abonament za Usługę TD w Wariancie A ponad limit.","")&amp;
IF(Q144&gt;Limity!$D$7," Abonament za Usługę TD w Wariancie B ponad limit.","")&amp;
IF(Q144-K144&gt;Limity!$D$8," Różnica wartości abonamentów za Usługę TD wariantów A i B ponad limit.","")&amp;
IF(M144&gt;Limity!$D$9," Abonament za zwiększenie przepustowości w Wariancie A ponad limit.","")&amp;
IF(S144&gt;Limity!$D$10," Abonament za zwiększenie przepustowości w Wariancie B ponad limit.","")&amp;
IF(H144&gt;Limity!$D$11," Opłata za zestawienie łącza ponad limit.","")&amp;
IF(J144=""," Nie wskazano PWR. ",IF(ISERROR(VLOOKUP(J144,'Listy punktów styku'!$B$11:$B$41,1,FALSE))," Nie wskazano PWR z listy.",""))&amp;
IF(P144=""," Nie wskazano FPS. ",IF(ISERROR(VLOOKUP(P144,'Listy punktów styku'!$B$44:$B$61,1,FALSE))," Nie wskazano FPS z listy.",""))
)</f>
        <v/>
      </c>
    </row>
    <row r="145" spans="1:22" x14ac:dyDescent="0.35">
      <c r="A145" s="121">
        <v>131</v>
      </c>
      <c r="B145" s="120">
        <v>5045216</v>
      </c>
      <c r="C145" s="120" t="s">
        <v>723</v>
      </c>
      <c r="D145" s="128" t="s">
        <v>714</v>
      </c>
      <c r="E145" s="128" t="s">
        <v>725</v>
      </c>
      <c r="F145" s="116">
        <v>3</v>
      </c>
      <c r="G145" s="28"/>
      <c r="H145" s="4"/>
      <c r="I145" s="102">
        <f t="shared" ref="I145:I174" si="22">ROUND(H145*(1+$C$10),2)</f>
        <v>0</v>
      </c>
      <c r="J145" s="3"/>
      <c r="K145" s="6"/>
      <c r="L145" s="103">
        <f t="shared" ref="L145:L174" si="23">ROUND(K145*(1+$C$10),2)</f>
        <v>0</v>
      </c>
      <c r="M145" s="7"/>
      <c r="N145" s="103">
        <f t="shared" ref="N145:N174" si="24">ROUND(M145*(1+$C$10),2)</f>
        <v>0</v>
      </c>
      <c r="O145" s="103">
        <f t="shared" ref="O145:O174" si="25">60*ROUND(K145*(1+$C$10),2)</f>
        <v>0</v>
      </c>
      <c r="P145" s="3"/>
      <c r="Q145" s="6"/>
      <c r="R145" s="103">
        <f t="shared" ref="R145:R174" si="26">ROUND(Q145*(1+$C$10),2)</f>
        <v>0</v>
      </c>
      <c r="S145" s="6"/>
      <c r="T145" s="103">
        <f t="shared" ref="T145:T174" si="27">ROUND(S145*(1+$C$10),2)</f>
        <v>0</v>
      </c>
      <c r="U145" s="102">
        <f t="shared" ref="U145:U174" si="28">60*ROUND(Q145*(1+$C$10),2)</f>
        <v>0</v>
      </c>
      <c r="V145" s="8" t="str">
        <f>IF(COUNTBLANK(G145:H145)+COUNTBLANK(J145:K145)+COUNTBLANK(M145:M145)+COUNTBLANK(P145:Q145)+COUNTBLANK(S145:S145)=8,"",
IF(G145&lt;Limity!$C$5," Data gotowości zbyt wczesna lub nie uzupełniona.","")&amp;
IF(G145&gt;Limity!$D$5," Data gotowości zbyt późna lub wypełnona nieprawidłowo.","")&amp;
IF(OR(ROUND(K145,2)&lt;=0,ROUND(Q145,2)&lt;=0,ROUND(M145,2)&lt;=0,ROUND(S145,2)&lt;=0,ROUND(H145,2)&lt;=0)," Co najmniej jedna wartość nie jest większa od zera.","")&amp;
IF(K145&gt;Limity!$D$6," Abonament za Usługę TD w Wariancie A ponad limit.","")&amp;
IF(Q145&gt;Limity!$D$7," Abonament za Usługę TD w Wariancie B ponad limit.","")&amp;
IF(Q145-K145&gt;Limity!$D$8," Różnica wartości abonamentów za Usługę TD wariantów A i B ponad limit.","")&amp;
IF(M145&gt;Limity!$D$9," Abonament za zwiększenie przepustowości w Wariancie A ponad limit.","")&amp;
IF(S145&gt;Limity!$D$10," Abonament za zwiększenie przepustowości w Wariancie B ponad limit.","")&amp;
IF(H145&gt;Limity!$D$11," Opłata za zestawienie łącza ponad limit.","")&amp;
IF(J145=""," Nie wskazano PWR. ",IF(ISERROR(VLOOKUP(J145,'Listy punktów styku'!$B$11:$B$41,1,FALSE))," Nie wskazano PWR z listy.",""))&amp;
IF(P145=""," Nie wskazano FPS. ",IF(ISERROR(VLOOKUP(P145,'Listy punktów styku'!$B$44:$B$61,1,FALSE))," Nie wskazano FPS z listy.",""))
)</f>
        <v/>
      </c>
    </row>
    <row r="146" spans="1:22" x14ac:dyDescent="0.35">
      <c r="A146" s="121">
        <v>132</v>
      </c>
      <c r="B146" s="120">
        <v>5057499</v>
      </c>
      <c r="C146" s="120" t="s">
        <v>727</v>
      </c>
      <c r="D146" s="128" t="s">
        <v>730</v>
      </c>
      <c r="E146" s="128" t="s">
        <v>732</v>
      </c>
      <c r="F146" s="117">
        <v>6</v>
      </c>
      <c r="G146" s="28"/>
      <c r="H146" s="4"/>
      <c r="I146" s="102">
        <f t="shared" si="22"/>
        <v>0</v>
      </c>
      <c r="J146" s="3"/>
      <c r="K146" s="6"/>
      <c r="L146" s="103">
        <f t="shared" si="23"/>
        <v>0</v>
      </c>
      <c r="M146" s="7"/>
      <c r="N146" s="103">
        <f t="shared" si="24"/>
        <v>0</v>
      </c>
      <c r="O146" s="103">
        <f t="shared" si="25"/>
        <v>0</v>
      </c>
      <c r="P146" s="3"/>
      <c r="Q146" s="6"/>
      <c r="R146" s="103">
        <f t="shared" si="26"/>
        <v>0</v>
      </c>
      <c r="S146" s="6"/>
      <c r="T146" s="103">
        <f t="shared" si="27"/>
        <v>0</v>
      </c>
      <c r="U146" s="102">
        <f t="shared" si="28"/>
        <v>0</v>
      </c>
      <c r="V146" s="8" t="str">
        <f>IF(COUNTBLANK(G146:H146)+COUNTBLANK(J146:K146)+COUNTBLANK(M146:M146)+COUNTBLANK(P146:Q146)+COUNTBLANK(S146:S146)=8,"",
IF(G146&lt;Limity!$C$5," Data gotowości zbyt wczesna lub nie uzupełniona.","")&amp;
IF(G146&gt;Limity!$D$5," Data gotowości zbyt późna lub wypełnona nieprawidłowo.","")&amp;
IF(OR(ROUND(K146,2)&lt;=0,ROUND(Q146,2)&lt;=0,ROUND(M146,2)&lt;=0,ROUND(S146,2)&lt;=0,ROUND(H146,2)&lt;=0)," Co najmniej jedna wartość nie jest większa od zera.","")&amp;
IF(K146&gt;Limity!$D$6," Abonament za Usługę TD w Wariancie A ponad limit.","")&amp;
IF(Q146&gt;Limity!$D$7," Abonament za Usługę TD w Wariancie B ponad limit.","")&amp;
IF(Q146-K146&gt;Limity!$D$8," Różnica wartości abonamentów za Usługę TD wariantów A i B ponad limit.","")&amp;
IF(M146&gt;Limity!$D$9," Abonament za zwiększenie przepustowości w Wariancie A ponad limit.","")&amp;
IF(S146&gt;Limity!$D$10," Abonament za zwiększenie przepustowości w Wariancie B ponad limit.","")&amp;
IF(H146&gt;Limity!$D$11," Opłata za zestawienie łącza ponad limit.","")&amp;
IF(J146=""," Nie wskazano PWR. ",IF(ISERROR(VLOOKUP(J146,'Listy punktów styku'!$B$11:$B$41,1,FALSE))," Nie wskazano PWR z listy.",""))&amp;
IF(P146=""," Nie wskazano FPS. ",IF(ISERROR(VLOOKUP(P146,'Listy punktów styku'!$B$44:$B$61,1,FALSE))," Nie wskazano FPS z listy.",""))
)</f>
        <v/>
      </c>
    </row>
    <row r="147" spans="1:22" x14ac:dyDescent="0.35">
      <c r="A147" s="121">
        <v>133</v>
      </c>
      <c r="B147" s="123">
        <v>45966038</v>
      </c>
      <c r="C147" s="123">
        <v>8135</v>
      </c>
      <c r="D147" s="129" t="s">
        <v>735</v>
      </c>
      <c r="E147" s="129" t="s">
        <v>736</v>
      </c>
      <c r="F147" s="124" t="s">
        <v>246</v>
      </c>
      <c r="G147" s="28"/>
      <c r="H147" s="4"/>
      <c r="I147" s="102">
        <f t="shared" si="22"/>
        <v>0</v>
      </c>
      <c r="J147" s="3"/>
      <c r="K147" s="6"/>
      <c r="L147" s="103">
        <f t="shared" si="23"/>
        <v>0</v>
      </c>
      <c r="M147" s="7"/>
      <c r="N147" s="103">
        <f t="shared" si="24"/>
        <v>0</v>
      </c>
      <c r="O147" s="103">
        <f t="shared" si="25"/>
        <v>0</v>
      </c>
      <c r="P147" s="3"/>
      <c r="Q147" s="6"/>
      <c r="R147" s="103">
        <f t="shared" si="26"/>
        <v>0</v>
      </c>
      <c r="S147" s="6"/>
      <c r="T147" s="103">
        <f t="shared" si="27"/>
        <v>0</v>
      </c>
      <c r="U147" s="102">
        <f t="shared" si="28"/>
        <v>0</v>
      </c>
      <c r="V147" s="8" t="str">
        <f>IF(COUNTBLANK(G147:H147)+COUNTBLANK(J147:K147)+COUNTBLANK(M147:M147)+COUNTBLANK(P147:Q147)+COUNTBLANK(S147:S147)=8,"",
IF(G147&lt;Limity!$C$5," Data gotowości zbyt wczesna lub nie uzupełniona.","")&amp;
IF(G147&gt;Limity!$D$5," Data gotowości zbyt późna lub wypełnona nieprawidłowo.","")&amp;
IF(OR(ROUND(K147,2)&lt;=0,ROUND(Q147,2)&lt;=0,ROUND(M147,2)&lt;=0,ROUND(S147,2)&lt;=0,ROUND(H147,2)&lt;=0)," Co najmniej jedna wartość nie jest większa od zera.","")&amp;
IF(K147&gt;Limity!$D$6," Abonament za Usługę TD w Wariancie A ponad limit.","")&amp;
IF(Q147&gt;Limity!$D$7," Abonament za Usługę TD w Wariancie B ponad limit.","")&amp;
IF(Q147-K147&gt;Limity!$D$8," Różnica wartości abonamentów za Usługę TD wariantów A i B ponad limit.","")&amp;
IF(M147&gt;Limity!$D$9," Abonament za zwiększenie przepustowości w Wariancie A ponad limit.","")&amp;
IF(S147&gt;Limity!$D$10," Abonament za zwiększenie przepustowości w Wariancie B ponad limit.","")&amp;
IF(H147&gt;Limity!$D$11," Opłata za zestawienie łącza ponad limit.","")&amp;
IF(J147=""," Nie wskazano PWR. ",IF(ISERROR(VLOOKUP(J147,'Listy punktów styku'!$B$11:$B$41,1,FALSE))," Nie wskazano PWR z listy.",""))&amp;
IF(P147=""," Nie wskazano FPS. ",IF(ISERROR(VLOOKUP(P147,'Listy punktów styku'!$B$44:$B$61,1,FALSE))," Nie wskazano FPS z listy.",""))
)</f>
        <v/>
      </c>
    </row>
    <row r="148" spans="1:22" x14ac:dyDescent="0.35">
      <c r="A148" s="121">
        <v>134</v>
      </c>
      <c r="B148" s="120">
        <v>5217403</v>
      </c>
      <c r="C148" s="120" t="s">
        <v>738</v>
      </c>
      <c r="D148" s="128" t="s">
        <v>740</v>
      </c>
      <c r="E148" s="128" t="s">
        <v>124</v>
      </c>
      <c r="F148" s="116">
        <v>1</v>
      </c>
      <c r="G148" s="28"/>
      <c r="H148" s="4"/>
      <c r="I148" s="102">
        <f t="shared" si="22"/>
        <v>0</v>
      </c>
      <c r="J148" s="3"/>
      <c r="K148" s="6"/>
      <c r="L148" s="103">
        <f t="shared" si="23"/>
        <v>0</v>
      </c>
      <c r="M148" s="7"/>
      <c r="N148" s="103">
        <f t="shared" si="24"/>
        <v>0</v>
      </c>
      <c r="O148" s="103">
        <f t="shared" si="25"/>
        <v>0</v>
      </c>
      <c r="P148" s="3"/>
      <c r="Q148" s="6"/>
      <c r="R148" s="103">
        <f t="shared" si="26"/>
        <v>0</v>
      </c>
      <c r="S148" s="6"/>
      <c r="T148" s="103">
        <f t="shared" si="27"/>
        <v>0</v>
      </c>
      <c r="U148" s="102">
        <f t="shared" si="28"/>
        <v>0</v>
      </c>
      <c r="V148" s="8" t="str">
        <f>IF(COUNTBLANK(G148:H148)+COUNTBLANK(J148:K148)+COUNTBLANK(M148:M148)+COUNTBLANK(P148:Q148)+COUNTBLANK(S148:S148)=8,"",
IF(G148&lt;Limity!$C$5," Data gotowości zbyt wczesna lub nie uzupełniona.","")&amp;
IF(G148&gt;Limity!$D$5," Data gotowości zbyt późna lub wypełnona nieprawidłowo.","")&amp;
IF(OR(ROUND(K148,2)&lt;=0,ROUND(Q148,2)&lt;=0,ROUND(M148,2)&lt;=0,ROUND(S148,2)&lt;=0,ROUND(H148,2)&lt;=0)," Co najmniej jedna wartość nie jest większa od zera.","")&amp;
IF(K148&gt;Limity!$D$6," Abonament za Usługę TD w Wariancie A ponad limit.","")&amp;
IF(Q148&gt;Limity!$D$7," Abonament za Usługę TD w Wariancie B ponad limit.","")&amp;
IF(Q148-K148&gt;Limity!$D$8," Różnica wartości abonamentów za Usługę TD wariantów A i B ponad limit.","")&amp;
IF(M148&gt;Limity!$D$9," Abonament za zwiększenie przepustowości w Wariancie A ponad limit.","")&amp;
IF(S148&gt;Limity!$D$10," Abonament za zwiększenie przepustowości w Wariancie B ponad limit.","")&amp;
IF(H148&gt;Limity!$D$11," Opłata za zestawienie łącza ponad limit.","")&amp;
IF(J148=""," Nie wskazano PWR. ",IF(ISERROR(VLOOKUP(J148,'Listy punktów styku'!$B$11:$B$41,1,FALSE))," Nie wskazano PWR z listy.",""))&amp;
IF(P148=""," Nie wskazano FPS. ",IF(ISERROR(VLOOKUP(P148,'Listy punktów styku'!$B$44:$B$61,1,FALSE))," Nie wskazano FPS z listy.",""))
)</f>
        <v/>
      </c>
    </row>
    <row r="149" spans="1:22" x14ac:dyDescent="0.35">
      <c r="A149" s="121">
        <v>135</v>
      </c>
      <c r="B149" s="123">
        <v>186135</v>
      </c>
      <c r="C149" s="123">
        <v>272515</v>
      </c>
      <c r="D149" s="129" t="s">
        <v>742</v>
      </c>
      <c r="E149" s="129" t="s">
        <v>218</v>
      </c>
      <c r="F149" s="124" t="s">
        <v>744</v>
      </c>
      <c r="G149" s="28"/>
      <c r="H149" s="4"/>
      <c r="I149" s="102">
        <f t="shared" si="22"/>
        <v>0</v>
      </c>
      <c r="J149" s="3"/>
      <c r="K149" s="6"/>
      <c r="L149" s="103">
        <f t="shared" si="23"/>
        <v>0</v>
      </c>
      <c r="M149" s="7"/>
      <c r="N149" s="103">
        <f t="shared" si="24"/>
        <v>0</v>
      </c>
      <c r="O149" s="103">
        <f t="shared" si="25"/>
        <v>0</v>
      </c>
      <c r="P149" s="3"/>
      <c r="Q149" s="6"/>
      <c r="R149" s="103">
        <f t="shared" si="26"/>
        <v>0</v>
      </c>
      <c r="S149" s="6"/>
      <c r="T149" s="103">
        <f t="shared" si="27"/>
        <v>0</v>
      </c>
      <c r="U149" s="102">
        <f t="shared" si="28"/>
        <v>0</v>
      </c>
      <c r="V149" s="8" t="str">
        <f>IF(COUNTBLANK(G149:H149)+COUNTBLANK(J149:K149)+COUNTBLANK(M149:M149)+COUNTBLANK(P149:Q149)+COUNTBLANK(S149:S149)=8,"",
IF(G149&lt;Limity!$C$5," Data gotowości zbyt wczesna lub nie uzupełniona.","")&amp;
IF(G149&gt;Limity!$D$5," Data gotowości zbyt późna lub wypełnona nieprawidłowo.","")&amp;
IF(OR(ROUND(K149,2)&lt;=0,ROUND(Q149,2)&lt;=0,ROUND(M149,2)&lt;=0,ROUND(S149,2)&lt;=0,ROUND(H149,2)&lt;=0)," Co najmniej jedna wartość nie jest większa od zera.","")&amp;
IF(K149&gt;Limity!$D$6," Abonament za Usługę TD w Wariancie A ponad limit.","")&amp;
IF(Q149&gt;Limity!$D$7," Abonament za Usługę TD w Wariancie B ponad limit.","")&amp;
IF(Q149-K149&gt;Limity!$D$8," Różnica wartości abonamentów za Usługę TD wariantów A i B ponad limit.","")&amp;
IF(M149&gt;Limity!$D$9," Abonament za zwiększenie przepustowości w Wariancie A ponad limit.","")&amp;
IF(S149&gt;Limity!$D$10," Abonament za zwiększenie przepustowości w Wariancie B ponad limit.","")&amp;
IF(H149&gt;Limity!$D$11," Opłata za zestawienie łącza ponad limit.","")&amp;
IF(J149=""," Nie wskazano PWR. ",IF(ISERROR(VLOOKUP(J149,'Listy punktów styku'!$B$11:$B$41,1,FALSE))," Nie wskazano PWR z listy.",""))&amp;
IF(P149=""," Nie wskazano FPS. ",IF(ISERROR(VLOOKUP(P149,'Listy punktów styku'!$B$44:$B$61,1,FALSE))," Nie wskazano FPS z listy.",""))
)</f>
        <v/>
      </c>
    </row>
    <row r="150" spans="1:22" x14ac:dyDescent="0.35">
      <c r="A150" s="121">
        <v>136</v>
      </c>
      <c r="B150" s="120">
        <v>5584160</v>
      </c>
      <c r="C150" s="120" t="s">
        <v>746</v>
      </c>
      <c r="D150" s="128" t="s">
        <v>749</v>
      </c>
      <c r="E150" s="128" t="s">
        <v>226</v>
      </c>
      <c r="F150" s="116">
        <v>27</v>
      </c>
      <c r="G150" s="28"/>
      <c r="H150" s="4"/>
      <c r="I150" s="102">
        <f t="shared" si="22"/>
        <v>0</v>
      </c>
      <c r="J150" s="3"/>
      <c r="K150" s="6"/>
      <c r="L150" s="103">
        <f t="shared" si="23"/>
        <v>0</v>
      </c>
      <c r="M150" s="7"/>
      <c r="N150" s="103">
        <f t="shared" si="24"/>
        <v>0</v>
      </c>
      <c r="O150" s="103">
        <f t="shared" si="25"/>
        <v>0</v>
      </c>
      <c r="P150" s="3"/>
      <c r="Q150" s="6"/>
      <c r="R150" s="103">
        <f t="shared" si="26"/>
        <v>0</v>
      </c>
      <c r="S150" s="6"/>
      <c r="T150" s="103">
        <f t="shared" si="27"/>
        <v>0</v>
      </c>
      <c r="U150" s="102">
        <f t="shared" si="28"/>
        <v>0</v>
      </c>
      <c r="V150" s="8" t="str">
        <f>IF(COUNTBLANK(G150:H150)+COUNTBLANK(J150:K150)+COUNTBLANK(M150:M150)+COUNTBLANK(P150:Q150)+COUNTBLANK(S150:S150)=8,"",
IF(G150&lt;Limity!$C$5," Data gotowości zbyt wczesna lub nie uzupełniona.","")&amp;
IF(G150&gt;Limity!$D$5," Data gotowości zbyt późna lub wypełnona nieprawidłowo.","")&amp;
IF(OR(ROUND(K150,2)&lt;=0,ROUND(Q150,2)&lt;=0,ROUND(M150,2)&lt;=0,ROUND(S150,2)&lt;=0,ROUND(H150,2)&lt;=0)," Co najmniej jedna wartość nie jest większa od zera.","")&amp;
IF(K150&gt;Limity!$D$6," Abonament za Usługę TD w Wariancie A ponad limit.","")&amp;
IF(Q150&gt;Limity!$D$7," Abonament za Usługę TD w Wariancie B ponad limit.","")&amp;
IF(Q150-K150&gt;Limity!$D$8," Różnica wartości abonamentów za Usługę TD wariantów A i B ponad limit.","")&amp;
IF(M150&gt;Limity!$D$9," Abonament za zwiększenie przepustowości w Wariancie A ponad limit.","")&amp;
IF(S150&gt;Limity!$D$10," Abonament za zwiększenie przepustowości w Wariancie B ponad limit.","")&amp;
IF(H150&gt;Limity!$D$11," Opłata za zestawienie łącza ponad limit.","")&amp;
IF(J150=""," Nie wskazano PWR. ",IF(ISERROR(VLOOKUP(J150,'Listy punktów styku'!$B$11:$B$41,1,FALSE))," Nie wskazano PWR z listy.",""))&amp;
IF(P150=""," Nie wskazano FPS. ",IF(ISERROR(VLOOKUP(P150,'Listy punktów styku'!$B$44:$B$61,1,FALSE))," Nie wskazano FPS z listy.",""))
)</f>
        <v/>
      </c>
    </row>
    <row r="151" spans="1:22" x14ac:dyDescent="0.35">
      <c r="A151" s="121">
        <v>137</v>
      </c>
      <c r="B151" s="120">
        <v>5584832</v>
      </c>
      <c r="C151" s="120" t="s">
        <v>751</v>
      </c>
      <c r="D151" s="128" t="s">
        <v>753</v>
      </c>
      <c r="E151" s="128" t="s">
        <v>755</v>
      </c>
      <c r="F151" s="116">
        <v>37</v>
      </c>
      <c r="G151" s="28"/>
      <c r="H151" s="4"/>
      <c r="I151" s="102">
        <f t="shared" si="22"/>
        <v>0</v>
      </c>
      <c r="J151" s="3"/>
      <c r="K151" s="6"/>
      <c r="L151" s="103">
        <f t="shared" si="23"/>
        <v>0</v>
      </c>
      <c r="M151" s="7"/>
      <c r="N151" s="103">
        <f t="shared" si="24"/>
        <v>0</v>
      </c>
      <c r="O151" s="103">
        <f t="shared" si="25"/>
        <v>0</v>
      </c>
      <c r="P151" s="3"/>
      <c r="Q151" s="6"/>
      <c r="R151" s="103">
        <f t="shared" si="26"/>
        <v>0</v>
      </c>
      <c r="S151" s="6"/>
      <c r="T151" s="103">
        <f t="shared" si="27"/>
        <v>0</v>
      </c>
      <c r="U151" s="102">
        <f t="shared" si="28"/>
        <v>0</v>
      </c>
      <c r="V151" s="8" t="str">
        <f>IF(COUNTBLANK(G151:H151)+COUNTBLANK(J151:K151)+COUNTBLANK(M151:M151)+COUNTBLANK(P151:Q151)+COUNTBLANK(S151:S151)=8,"",
IF(G151&lt;Limity!$C$5," Data gotowości zbyt wczesna lub nie uzupełniona.","")&amp;
IF(G151&gt;Limity!$D$5," Data gotowości zbyt późna lub wypełnona nieprawidłowo.","")&amp;
IF(OR(ROUND(K151,2)&lt;=0,ROUND(Q151,2)&lt;=0,ROUND(M151,2)&lt;=0,ROUND(S151,2)&lt;=0,ROUND(H151,2)&lt;=0)," Co najmniej jedna wartość nie jest większa od zera.","")&amp;
IF(K151&gt;Limity!$D$6," Abonament za Usługę TD w Wariancie A ponad limit.","")&amp;
IF(Q151&gt;Limity!$D$7," Abonament za Usługę TD w Wariancie B ponad limit.","")&amp;
IF(Q151-K151&gt;Limity!$D$8," Różnica wartości abonamentów za Usługę TD wariantów A i B ponad limit.","")&amp;
IF(M151&gt;Limity!$D$9," Abonament za zwiększenie przepustowości w Wariancie A ponad limit.","")&amp;
IF(S151&gt;Limity!$D$10," Abonament za zwiększenie przepustowości w Wariancie B ponad limit.","")&amp;
IF(H151&gt;Limity!$D$11," Opłata za zestawienie łącza ponad limit.","")&amp;
IF(J151=""," Nie wskazano PWR. ",IF(ISERROR(VLOOKUP(J151,'Listy punktów styku'!$B$11:$B$41,1,FALSE))," Nie wskazano PWR z listy.",""))&amp;
IF(P151=""," Nie wskazano FPS. ",IF(ISERROR(VLOOKUP(P151,'Listy punktów styku'!$B$44:$B$61,1,FALSE))," Nie wskazano FPS z listy.",""))
)</f>
        <v/>
      </c>
    </row>
    <row r="152" spans="1:22" x14ac:dyDescent="0.35">
      <c r="A152" s="121">
        <v>138</v>
      </c>
      <c r="B152" s="120">
        <v>6021215</v>
      </c>
      <c r="C152" s="120" t="s">
        <v>757</v>
      </c>
      <c r="D152" s="128" t="s">
        <v>223</v>
      </c>
      <c r="E152" s="128" t="s">
        <v>759</v>
      </c>
      <c r="F152" s="116">
        <v>28</v>
      </c>
      <c r="G152" s="28"/>
      <c r="H152" s="4"/>
      <c r="I152" s="102">
        <f t="shared" si="22"/>
        <v>0</v>
      </c>
      <c r="J152" s="3"/>
      <c r="K152" s="6"/>
      <c r="L152" s="103">
        <f t="shared" si="23"/>
        <v>0</v>
      </c>
      <c r="M152" s="7"/>
      <c r="N152" s="103">
        <f t="shared" si="24"/>
        <v>0</v>
      </c>
      <c r="O152" s="103">
        <f t="shared" si="25"/>
        <v>0</v>
      </c>
      <c r="P152" s="3"/>
      <c r="Q152" s="6"/>
      <c r="R152" s="103">
        <f t="shared" si="26"/>
        <v>0</v>
      </c>
      <c r="S152" s="6"/>
      <c r="T152" s="103">
        <f t="shared" si="27"/>
        <v>0</v>
      </c>
      <c r="U152" s="102">
        <f t="shared" si="28"/>
        <v>0</v>
      </c>
      <c r="V152" s="8" t="str">
        <f>IF(COUNTBLANK(G152:H152)+COUNTBLANK(J152:K152)+COUNTBLANK(M152:M152)+COUNTBLANK(P152:Q152)+COUNTBLANK(S152:S152)=8,"",
IF(G152&lt;Limity!$C$5," Data gotowości zbyt wczesna lub nie uzupełniona.","")&amp;
IF(G152&gt;Limity!$D$5," Data gotowości zbyt późna lub wypełnona nieprawidłowo.","")&amp;
IF(OR(ROUND(K152,2)&lt;=0,ROUND(Q152,2)&lt;=0,ROUND(M152,2)&lt;=0,ROUND(S152,2)&lt;=0,ROUND(H152,2)&lt;=0)," Co najmniej jedna wartość nie jest większa od zera.","")&amp;
IF(K152&gt;Limity!$D$6," Abonament za Usługę TD w Wariancie A ponad limit.","")&amp;
IF(Q152&gt;Limity!$D$7," Abonament za Usługę TD w Wariancie B ponad limit.","")&amp;
IF(Q152-K152&gt;Limity!$D$8," Różnica wartości abonamentów za Usługę TD wariantów A i B ponad limit.","")&amp;
IF(M152&gt;Limity!$D$9," Abonament za zwiększenie przepustowości w Wariancie A ponad limit.","")&amp;
IF(S152&gt;Limity!$D$10," Abonament za zwiększenie przepustowości w Wariancie B ponad limit.","")&amp;
IF(H152&gt;Limity!$D$11," Opłata za zestawienie łącza ponad limit.","")&amp;
IF(J152=""," Nie wskazano PWR. ",IF(ISERROR(VLOOKUP(J152,'Listy punktów styku'!$B$11:$B$41,1,FALSE))," Nie wskazano PWR z listy.",""))&amp;
IF(P152=""," Nie wskazano FPS. ",IF(ISERROR(VLOOKUP(P152,'Listy punktów styku'!$B$44:$B$61,1,FALSE))," Nie wskazano FPS z listy.",""))
)</f>
        <v/>
      </c>
    </row>
    <row r="153" spans="1:22" x14ac:dyDescent="0.35">
      <c r="A153" s="121">
        <v>139</v>
      </c>
      <c r="B153" s="120">
        <v>5610402</v>
      </c>
      <c r="C153" s="120" t="s">
        <v>761</v>
      </c>
      <c r="D153" s="128" t="s">
        <v>228</v>
      </c>
      <c r="E153" s="128" t="s">
        <v>124</v>
      </c>
      <c r="F153" s="116">
        <v>5</v>
      </c>
      <c r="G153" s="28"/>
      <c r="H153" s="4"/>
      <c r="I153" s="102">
        <f t="shared" si="22"/>
        <v>0</v>
      </c>
      <c r="J153" s="3"/>
      <c r="K153" s="6"/>
      <c r="L153" s="103">
        <f t="shared" si="23"/>
        <v>0</v>
      </c>
      <c r="M153" s="7"/>
      <c r="N153" s="103">
        <f t="shared" si="24"/>
        <v>0</v>
      </c>
      <c r="O153" s="103">
        <f t="shared" si="25"/>
        <v>0</v>
      </c>
      <c r="P153" s="3"/>
      <c r="Q153" s="6"/>
      <c r="R153" s="103">
        <f t="shared" si="26"/>
        <v>0</v>
      </c>
      <c r="S153" s="6"/>
      <c r="T153" s="103">
        <f t="shared" si="27"/>
        <v>0</v>
      </c>
      <c r="U153" s="102">
        <f t="shared" si="28"/>
        <v>0</v>
      </c>
      <c r="V153" s="8" t="str">
        <f>IF(COUNTBLANK(G153:H153)+COUNTBLANK(J153:K153)+COUNTBLANK(M153:M153)+COUNTBLANK(P153:Q153)+COUNTBLANK(S153:S153)=8,"",
IF(G153&lt;Limity!$C$5," Data gotowości zbyt wczesna lub nie uzupełniona.","")&amp;
IF(G153&gt;Limity!$D$5," Data gotowości zbyt późna lub wypełnona nieprawidłowo.","")&amp;
IF(OR(ROUND(K153,2)&lt;=0,ROUND(Q153,2)&lt;=0,ROUND(M153,2)&lt;=0,ROUND(S153,2)&lt;=0,ROUND(H153,2)&lt;=0)," Co najmniej jedna wartość nie jest większa od zera.","")&amp;
IF(K153&gt;Limity!$D$6," Abonament za Usługę TD w Wariancie A ponad limit.","")&amp;
IF(Q153&gt;Limity!$D$7," Abonament za Usługę TD w Wariancie B ponad limit.","")&amp;
IF(Q153-K153&gt;Limity!$D$8," Różnica wartości abonamentów za Usługę TD wariantów A i B ponad limit.","")&amp;
IF(M153&gt;Limity!$D$9," Abonament za zwiększenie przepustowości w Wariancie A ponad limit.","")&amp;
IF(S153&gt;Limity!$D$10," Abonament za zwiększenie przepustowości w Wariancie B ponad limit.","")&amp;
IF(H153&gt;Limity!$D$11," Opłata za zestawienie łącza ponad limit.","")&amp;
IF(J153=""," Nie wskazano PWR. ",IF(ISERROR(VLOOKUP(J153,'Listy punktów styku'!$B$11:$B$41,1,FALSE))," Nie wskazano PWR z listy.",""))&amp;
IF(P153=""," Nie wskazano FPS. ",IF(ISERROR(VLOOKUP(P153,'Listy punktów styku'!$B$44:$B$61,1,FALSE))," Nie wskazano FPS z listy.",""))
)</f>
        <v/>
      </c>
    </row>
    <row r="154" spans="1:22" x14ac:dyDescent="0.35">
      <c r="A154" s="121">
        <v>140</v>
      </c>
      <c r="B154" s="123">
        <v>46691958</v>
      </c>
      <c r="C154" s="123">
        <v>91795</v>
      </c>
      <c r="D154" s="129" t="s">
        <v>764</v>
      </c>
      <c r="E154" s="129" t="s">
        <v>765</v>
      </c>
      <c r="F154" s="124">
        <v>2</v>
      </c>
      <c r="G154" s="28"/>
      <c r="H154" s="4"/>
      <c r="I154" s="102">
        <f t="shared" si="22"/>
        <v>0</v>
      </c>
      <c r="J154" s="3"/>
      <c r="K154" s="6"/>
      <c r="L154" s="103">
        <f t="shared" si="23"/>
        <v>0</v>
      </c>
      <c r="M154" s="7"/>
      <c r="N154" s="103">
        <f t="shared" si="24"/>
        <v>0</v>
      </c>
      <c r="O154" s="103">
        <f t="shared" si="25"/>
        <v>0</v>
      </c>
      <c r="P154" s="3"/>
      <c r="Q154" s="6"/>
      <c r="R154" s="103">
        <f t="shared" si="26"/>
        <v>0</v>
      </c>
      <c r="S154" s="6"/>
      <c r="T154" s="103">
        <f t="shared" si="27"/>
        <v>0</v>
      </c>
      <c r="U154" s="102">
        <f t="shared" si="28"/>
        <v>0</v>
      </c>
      <c r="V154" s="8" t="str">
        <f>IF(COUNTBLANK(G154:H154)+COUNTBLANK(J154:K154)+COUNTBLANK(M154:M154)+COUNTBLANK(P154:Q154)+COUNTBLANK(S154:S154)=8,"",
IF(G154&lt;Limity!$C$5," Data gotowości zbyt wczesna lub nie uzupełniona.","")&amp;
IF(G154&gt;Limity!$D$5," Data gotowości zbyt późna lub wypełnona nieprawidłowo.","")&amp;
IF(OR(ROUND(K154,2)&lt;=0,ROUND(Q154,2)&lt;=0,ROUND(M154,2)&lt;=0,ROUND(S154,2)&lt;=0,ROUND(H154,2)&lt;=0)," Co najmniej jedna wartość nie jest większa od zera.","")&amp;
IF(K154&gt;Limity!$D$6," Abonament za Usługę TD w Wariancie A ponad limit.","")&amp;
IF(Q154&gt;Limity!$D$7," Abonament za Usługę TD w Wariancie B ponad limit.","")&amp;
IF(Q154-K154&gt;Limity!$D$8," Różnica wartości abonamentów za Usługę TD wariantów A i B ponad limit.","")&amp;
IF(M154&gt;Limity!$D$9," Abonament za zwiększenie przepustowości w Wariancie A ponad limit.","")&amp;
IF(S154&gt;Limity!$D$10," Abonament za zwiększenie przepustowości w Wariancie B ponad limit.","")&amp;
IF(H154&gt;Limity!$D$11," Opłata za zestawienie łącza ponad limit.","")&amp;
IF(J154=""," Nie wskazano PWR. ",IF(ISERROR(VLOOKUP(J154,'Listy punktów styku'!$B$11:$B$41,1,FALSE))," Nie wskazano PWR z listy.",""))&amp;
IF(P154=""," Nie wskazano FPS. ",IF(ISERROR(VLOOKUP(P154,'Listy punktów styku'!$B$44:$B$61,1,FALSE))," Nie wskazano FPS z listy.",""))
)</f>
        <v/>
      </c>
    </row>
    <row r="155" spans="1:22" x14ac:dyDescent="0.35">
      <c r="A155" s="121">
        <v>141</v>
      </c>
      <c r="B155" s="123">
        <v>42078901</v>
      </c>
      <c r="C155" s="123">
        <v>91795</v>
      </c>
      <c r="D155" s="129" t="s">
        <v>764</v>
      </c>
      <c r="E155" s="129" t="s">
        <v>124</v>
      </c>
      <c r="F155" s="124">
        <v>2</v>
      </c>
      <c r="G155" s="28"/>
      <c r="H155" s="4"/>
      <c r="I155" s="102">
        <f t="shared" si="22"/>
        <v>0</v>
      </c>
      <c r="J155" s="3"/>
      <c r="K155" s="6"/>
      <c r="L155" s="103">
        <f t="shared" si="23"/>
        <v>0</v>
      </c>
      <c r="M155" s="7"/>
      <c r="N155" s="103">
        <f t="shared" si="24"/>
        <v>0</v>
      </c>
      <c r="O155" s="103">
        <f t="shared" si="25"/>
        <v>0</v>
      </c>
      <c r="P155" s="3"/>
      <c r="Q155" s="6"/>
      <c r="R155" s="103">
        <f t="shared" si="26"/>
        <v>0</v>
      </c>
      <c r="S155" s="6"/>
      <c r="T155" s="103">
        <f t="shared" si="27"/>
        <v>0</v>
      </c>
      <c r="U155" s="102">
        <f t="shared" si="28"/>
        <v>0</v>
      </c>
      <c r="V155" s="8" t="str">
        <f>IF(COUNTBLANK(G155:H155)+COUNTBLANK(J155:K155)+COUNTBLANK(M155:M155)+COUNTBLANK(P155:Q155)+COUNTBLANK(S155:S155)=8,"",
IF(G155&lt;Limity!$C$5," Data gotowości zbyt wczesna lub nie uzupełniona.","")&amp;
IF(G155&gt;Limity!$D$5," Data gotowości zbyt późna lub wypełnona nieprawidłowo.","")&amp;
IF(OR(ROUND(K155,2)&lt;=0,ROUND(Q155,2)&lt;=0,ROUND(M155,2)&lt;=0,ROUND(S155,2)&lt;=0,ROUND(H155,2)&lt;=0)," Co najmniej jedna wartość nie jest większa od zera.","")&amp;
IF(K155&gt;Limity!$D$6," Abonament za Usługę TD w Wariancie A ponad limit.","")&amp;
IF(Q155&gt;Limity!$D$7," Abonament za Usługę TD w Wariancie B ponad limit.","")&amp;
IF(Q155-K155&gt;Limity!$D$8," Różnica wartości abonamentów za Usługę TD wariantów A i B ponad limit.","")&amp;
IF(M155&gt;Limity!$D$9," Abonament za zwiększenie przepustowości w Wariancie A ponad limit.","")&amp;
IF(S155&gt;Limity!$D$10," Abonament za zwiększenie przepustowości w Wariancie B ponad limit.","")&amp;
IF(H155&gt;Limity!$D$11," Opłata za zestawienie łącza ponad limit.","")&amp;
IF(J155=""," Nie wskazano PWR. ",IF(ISERROR(VLOOKUP(J155,'Listy punktów styku'!$B$11:$B$41,1,FALSE))," Nie wskazano PWR z listy.",""))&amp;
IF(P155=""," Nie wskazano FPS. ",IF(ISERROR(VLOOKUP(P155,'Listy punktów styku'!$B$44:$B$61,1,FALSE))," Nie wskazano FPS z listy.",""))
)</f>
        <v/>
      </c>
    </row>
    <row r="156" spans="1:22" x14ac:dyDescent="0.35">
      <c r="A156" s="121">
        <v>142</v>
      </c>
      <c r="B156" s="120">
        <v>5722940</v>
      </c>
      <c r="C156" s="120" t="s">
        <v>767</v>
      </c>
      <c r="D156" s="128" t="s">
        <v>769</v>
      </c>
      <c r="E156" s="128" t="s">
        <v>124</v>
      </c>
      <c r="F156" s="116">
        <v>7</v>
      </c>
      <c r="G156" s="28"/>
      <c r="H156" s="4"/>
      <c r="I156" s="102">
        <f t="shared" si="22"/>
        <v>0</v>
      </c>
      <c r="J156" s="3"/>
      <c r="K156" s="6"/>
      <c r="L156" s="103">
        <f t="shared" si="23"/>
        <v>0</v>
      </c>
      <c r="M156" s="7"/>
      <c r="N156" s="103">
        <f t="shared" si="24"/>
        <v>0</v>
      </c>
      <c r="O156" s="103">
        <f t="shared" si="25"/>
        <v>0</v>
      </c>
      <c r="P156" s="3"/>
      <c r="Q156" s="6"/>
      <c r="R156" s="103">
        <f t="shared" si="26"/>
        <v>0</v>
      </c>
      <c r="S156" s="6"/>
      <c r="T156" s="103">
        <f t="shared" si="27"/>
        <v>0</v>
      </c>
      <c r="U156" s="102">
        <f t="shared" si="28"/>
        <v>0</v>
      </c>
      <c r="V156" s="8" t="str">
        <f>IF(COUNTBLANK(G156:H156)+COUNTBLANK(J156:K156)+COUNTBLANK(M156:M156)+COUNTBLANK(P156:Q156)+COUNTBLANK(S156:S156)=8,"",
IF(G156&lt;Limity!$C$5," Data gotowości zbyt wczesna lub nie uzupełniona.","")&amp;
IF(G156&gt;Limity!$D$5," Data gotowości zbyt późna lub wypełnona nieprawidłowo.","")&amp;
IF(OR(ROUND(K156,2)&lt;=0,ROUND(Q156,2)&lt;=0,ROUND(M156,2)&lt;=0,ROUND(S156,2)&lt;=0,ROUND(H156,2)&lt;=0)," Co najmniej jedna wartość nie jest większa od zera.","")&amp;
IF(K156&gt;Limity!$D$6," Abonament za Usługę TD w Wariancie A ponad limit.","")&amp;
IF(Q156&gt;Limity!$D$7," Abonament za Usługę TD w Wariancie B ponad limit.","")&amp;
IF(Q156-K156&gt;Limity!$D$8," Różnica wartości abonamentów za Usługę TD wariantów A i B ponad limit.","")&amp;
IF(M156&gt;Limity!$D$9," Abonament za zwiększenie przepustowości w Wariancie A ponad limit.","")&amp;
IF(S156&gt;Limity!$D$10," Abonament za zwiększenie przepustowości w Wariancie B ponad limit.","")&amp;
IF(H156&gt;Limity!$D$11," Opłata za zestawienie łącza ponad limit.","")&amp;
IF(J156=""," Nie wskazano PWR. ",IF(ISERROR(VLOOKUP(J156,'Listy punktów styku'!$B$11:$B$41,1,FALSE))," Nie wskazano PWR z listy.",""))&amp;
IF(P156=""," Nie wskazano FPS. ",IF(ISERROR(VLOOKUP(P156,'Listy punktów styku'!$B$44:$B$61,1,FALSE))," Nie wskazano FPS z listy.",""))
)</f>
        <v/>
      </c>
    </row>
    <row r="157" spans="1:22" x14ac:dyDescent="0.35">
      <c r="A157" s="121">
        <v>143</v>
      </c>
      <c r="B157" s="120">
        <v>5723308</v>
      </c>
      <c r="C157" s="120" t="s">
        <v>771</v>
      </c>
      <c r="D157" s="128" t="s">
        <v>195</v>
      </c>
      <c r="E157" s="128" t="s">
        <v>101</v>
      </c>
      <c r="F157" s="116">
        <v>12</v>
      </c>
      <c r="G157" s="28"/>
      <c r="H157" s="4"/>
      <c r="I157" s="102">
        <f t="shared" si="22"/>
        <v>0</v>
      </c>
      <c r="J157" s="3"/>
      <c r="K157" s="6"/>
      <c r="L157" s="103">
        <f t="shared" si="23"/>
        <v>0</v>
      </c>
      <c r="M157" s="7"/>
      <c r="N157" s="103">
        <f t="shared" si="24"/>
        <v>0</v>
      </c>
      <c r="O157" s="103">
        <f t="shared" si="25"/>
        <v>0</v>
      </c>
      <c r="P157" s="3"/>
      <c r="Q157" s="6"/>
      <c r="R157" s="103">
        <f t="shared" si="26"/>
        <v>0</v>
      </c>
      <c r="S157" s="6"/>
      <c r="T157" s="103">
        <f t="shared" si="27"/>
        <v>0</v>
      </c>
      <c r="U157" s="102">
        <f t="shared" si="28"/>
        <v>0</v>
      </c>
      <c r="V157" s="8" t="str">
        <f>IF(COUNTBLANK(G157:H157)+COUNTBLANK(J157:K157)+COUNTBLANK(M157:M157)+COUNTBLANK(P157:Q157)+COUNTBLANK(S157:S157)=8,"",
IF(G157&lt;Limity!$C$5," Data gotowości zbyt wczesna lub nie uzupełniona.","")&amp;
IF(G157&gt;Limity!$D$5," Data gotowości zbyt późna lub wypełnona nieprawidłowo.","")&amp;
IF(OR(ROUND(K157,2)&lt;=0,ROUND(Q157,2)&lt;=0,ROUND(M157,2)&lt;=0,ROUND(S157,2)&lt;=0,ROUND(H157,2)&lt;=0)," Co najmniej jedna wartość nie jest większa od zera.","")&amp;
IF(K157&gt;Limity!$D$6," Abonament za Usługę TD w Wariancie A ponad limit.","")&amp;
IF(Q157&gt;Limity!$D$7," Abonament za Usługę TD w Wariancie B ponad limit.","")&amp;
IF(Q157-K157&gt;Limity!$D$8," Różnica wartości abonamentów za Usługę TD wariantów A i B ponad limit.","")&amp;
IF(M157&gt;Limity!$D$9," Abonament za zwiększenie przepustowości w Wariancie A ponad limit.","")&amp;
IF(S157&gt;Limity!$D$10," Abonament za zwiększenie przepustowości w Wariancie B ponad limit.","")&amp;
IF(H157&gt;Limity!$D$11," Opłata za zestawienie łącza ponad limit.","")&amp;
IF(J157=""," Nie wskazano PWR. ",IF(ISERROR(VLOOKUP(J157,'Listy punktów styku'!$B$11:$B$41,1,FALSE))," Nie wskazano PWR z listy.",""))&amp;
IF(P157=""," Nie wskazano FPS. ",IF(ISERROR(VLOOKUP(P157,'Listy punktów styku'!$B$44:$B$61,1,FALSE))," Nie wskazano FPS z listy.",""))
)</f>
        <v/>
      </c>
    </row>
    <row r="158" spans="1:22" x14ac:dyDescent="0.35">
      <c r="A158" s="121">
        <v>144</v>
      </c>
      <c r="B158" s="120">
        <v>7714035</v>
      </c>
      <c r="C158" s="120" t="s">
        <v>774</v>
      </c>
      <c r="D158" s="128" t="s">
        <v>776</v>
      </c>
      <c r="E158" s="128" t="s">
        <v>778</v>
      </c>
      <c r="F158" s="116" t="s">
        <v>134</v>
      </c>
      <c r="G158" s="28"/>
      <c r="H158" s="4"/>
      <c r="I158" s="102">
        <f t="shared" si="22"/>
        <v>0</v>
      </c>
      <c r="J158" s="3"/>
      <c r="K158" s="6"/>
      <c r="L158" s="103">
        <f t="shared" si="23"/>
        <v>0</v>
      </c>
      <c r="M158" s="7"/>
      <c r="N158" s="103">
        <f t="shared" si="24"/>
        <v>0</v>
      </c>
      <c r="O158" s="103">
        <f t="shared" si="25"/>
        <v>0</v>
      </c>
      <c r="P158" s="3"/>
      <c r="Q158" s="6"/>
      <c r="R158" s="103">
        <f t="shared" si="26"/>
        <v>0</v>
      </c>
      <c r="S158" s="6"/>
      <c r="T158" s="103">
        <f t="shared" si="27"/>
        <v>0</v>
      </c>
      <c r="U158" s="102">
        <f t="shared" si="28"/>
        <v>0</v>
      </c>
      <c r="V158" s="8" t="str">
        <f>IF(COUNTBLANK(G158:H158)+COUNTBLANK(J158:K158)+COUNTBLANK(M158:M158)+COUNTBLANK(P158:Q158)+COUNTBLANK(S158:S158)=8,"",
IF(G158&lt;Limity!$C$5," Data gotowości zbyt wczesna lub nie uzupełniona.","")&amp;
IF(G158&gt;Limity!$D$5," Data gotowości zbyt późna lub wypełnona nieprawidłowo.","")&amp;
IF(OR(ROUND(K158,2)&lt;=0,ROUND(Q158,2)&lt;=0,ROUND(M158,2)&lt;=0,ROUND(S158,2)&lt;=0,ROUND(H158,2)&lt;=0)," Co najmniej jedna wartość nie jest większa od zera.","")&amp;
IF(K158&gt;Limity!$D$6," Abonament za Usługę TD w Wariancie A ponad limit.","")&amp;
IF(Q158&gt;Limity!$D$7," Abonament za Usługę TD w Wariancie B ponad limit.","")&amp;
IF(Q158-K158&gt;Limity!$D$8," Różnica wartości abonamentów za Usługę TD wariantów A i B ponad limit.","")&amp;
IF(M158&gt;Limity!$D$9," Abonament za zwiększenie przepustowości w Wariancie A ponad limit.","")&amp;
IF(S158&gt;Limity!$D$10," Abonament za zwiększenie przepustowości w Wariancie B ponad limit.","")&amp;
IF(H158&gt;Limity!$D$11," Opłata za zestawienie łącza ponad limit.","")&amp;
IF(J158=""," Nie wskazano PWR. ",IF(ISERROR(VLOOKUP(J158,'Listy punktów styku'!$B$11:$B$41,1,FALSE))," Nie wskazano PWR z listy.",""))&amp;
IF(P158=""," Nie wskazano FPS. ",IF(ISERROR(VLOOKUP(P158,'Listy punktów styku'!$B$44:$B$61,1,FALSE))," Nie wskazano FPS z listy.",""))
)</f>
        <v/>
      </c>
    </row>
    <row r="159" spans="1:22" x14ac:dyDescent="0.35">
      <c r="A159" s="121">
        <v>145</v>
      </c>
      <c r="B159" s="120">
        <v>5837052</v>
      </c>
      <c r="C159" s="120" t="s">
        <v>780</v>
      </c>
      <c r="D159" s="128" t="s">
        <v>784</v>
      </c>
      <c r="E159" s="128" t="s">
        <v>102</v>
      </c>
      <c r="F159" s="117">
        <v>62</v>
      </c>
      <c r="G159" s="28"/>
      <c r="H159" s="4"/>
      <c r="I159" s="102">
        <f t="shared" si="22"/>
        <v>0</v>
      </c>
      <c r="J159" s="3"/>
      <c r="K159" s="6"/>
      <c r="L159" s="103">
        <f t="shared" si="23"/>
        <v>0</v>
      </c>
      <c r="M159" s="7"/>
      <c r="N159" s="103">
        <f t="shared" si="24"/>
        <v>0</v>
      </c>
      <c r="O159" s="103">
        <f t="shared" si="25"/>
        <v>0</v>
      </c>
      <c r="P159" s="3"/>
      <c r="Q159" s="6"/>
      <c r="R159" s="103">
        <f t="shared" si="26"/>
        <v>0</v>
      </c>
      <c r="S159" s="6"/>
      <c r="T159" s="103">
        <f t="shared" si="27"/>
        <v>0</v>
      </c>
      <c r="U159" s="102">
        <f t="shared" si="28"/>
        <v>0</v>
      </c>
      <c r="V159" s="8" t="str">
        <f>IF(COUNTBLANK(G159:H159)+COUNTBLANK(J159:K159)+COUNTBLANK(M159:M159)+COUNTBLANK(P159:Q159)+COUNTBLANK(S159:S159)=8,"",
IF(G159&lt;Limity!$C$5," Data gotowości zbyt wczesna lub nie uzupełniona.","")&amp;
IF(G159&gt;Limity!$D$5," Data gotowości zbyt późna lub wypełnona nieprawidłowo.","")&amp;
IF(OR(ROUND(K159,2)&lt;=0,ROUND(Q159,2)&lt;=0,ROUND(M159,2)&lt;=0,ROUND(S159,2)&lt;=0,ROUND(H159,2)&lt;=0)," Co najmniej jedna wartość nie jest większa od zera.","")&amp;
IF(K159&gt;Limity!$D$6," Abonament za Usługę TD w Wariancie A ponad limit.","")&amp;
IF(Q159&gt;Limity!$D$7," Abonament za Usługę TD w Wariancie B ponad limit.","")&amp;
IF(Q159-K159&gt;Limity!$D$8," Różnica wartości abonamentów za Usługę TD wariantów A i B ponad limit.","")&amp;
IF(M159&gt;Limity!$D$9," Abonament za zwiększenie przepustowości w Wariancie A ponad limit.","")&amp;
IF(S159&gt;Limity!$D$10," Abonament za zwiększenie przepustowości w Wariancie B ponad limit.","")&amp;
IF(H159&gt;Limity!$D$11," Opłata za zestawienie łącza ponad limit.","")&amp;
IF(J159=""," Nie wskazano PWR. ",IF(ISERROR(VLOOKUP(J159,'Listy punktów styku'!$B$11:$B$41,1,FALSE))," Nie wskazano PWR z listy.",""))&amp;
IF(P159=""," Nie wskazano FPS. ",IF(ISERROR(VLOOKUP(P159,'Listy punktów styku'!$B$44:$B$61,1,FALSE))," Nie wskazano FPS z listy.",""))
)</f>
        <v/>
      </c>
    </row>
    <row r="160" spans="1:22" x14ac:dyDescent="0.35">
      <c r="A160" s="121">
        <v>146</v>
      </c>
      <c r="B160" s="123">
        <v>492630106</v>
      </c>
      <c r="C160" s="123" t="s">
        <v>859</v>
      </c>
      <c r="D160" s="128" t="s">
        <v>232</v>
      </c>
      <c r="E160" s="130" t="s">
        <v>235</v>
      </c>
      <c r="F160" s="117">
        <v>81</v>
      </c>
      <c r="G160" s="28"/>
      <c r="H160" s="4"/>
      <c r="I160" s="102">
        <f t="shared" si="22"/>
        <v>0</v>
      </c>
      <c r="J160" s="3"/>
      <c r="K160" s="6"/>
      <c r="L160" s="103">
        <f t="shared" si="23"/>
        <v>0</v>
      </c>
      <c r="M160" s="7"/>
      <c r="N160" s="103">
        <f t="shared" si="24"/>
        <v>0</v>
      </c>
      <c r="O160" s="103">
        <f t="shared" si="25"/>
        <v>0</v>
      </c>
      <c r="P160" s="3"/>
      <c r="Q160" s="6"/>
      <c r="R160" s="103">
        <f t="shared" si="26"/>
        <v>0</v>
      </c>
      <c r="S160" s="6"/>
      <c r="T160" s="103">
        <f t="shared" si="27"/>
        <v>0</v>
      </c>
      <c r="U160" s="102">
        <f t="shared" si="28"/>
        <v>0</v>
      </c>
      <c r="V160" s="8" t="str">
        <f>IF(COUNTBLANK(G160:H160)+COUNTBLANK(J160:K160)+COUNTBLANK(M160:M160)+COUNTBLANK(P160:Q160)+COUNTBLANK(S160:S160)=8,"",
IF(G160&lt;Limity!$C$5," Data gotowości zbyt wczesna lub nie uzupełniona.","")&amp;
IF(G160&gt;Limity!$D$5," Data gotowości zbyt późna lub wypełnona nieprawidłowo.","")&amp;
IF(OR(ROUND(K160,2)&lt;=0,ROUND(Q160,2)&lt;=0,ROUND(M160,2)&lt;=0,ROUND(S160,2)&lt;=0,ROUND(H160,2)&lt;=0)," Co najmniej jedna wartość nie jest większa od zera.","")&amp;
IF(K160&gt;Limity!$D$6," Abonament za Usługę TD w Wariancie A ponad limit.","")&amp;
IF(Q160&gt;Limity!$D$7," Abonament za Usługę TD w Wariancie B ponad limit.","")&amp;
IF(Q160-K160&gt;Limity!$D$8," Różnica wartości abonamentów za Usługę TD wariantów A i B ponad limit.","")&amp;
IF(M160&gt;Limity!$D$9," Abonament za zwiększenie przepustowości w Wariancie A ponad limit.","")&amp;
IF(S160&gt;Limity!$D$10," Abonament za zwiększenie przepustowości w Wariancie B ponad limit.","")&amp;
IF(H160&gt;Limity!$D$11," Opłata za zestawienie łącza ponad limit.","")&amp;
IF(J160=""," Nie wskazano PWR. ",IF(ISERROR(VLOOKUP(J160,'Listy punktów styku'!$B$11:$B$41,1,FALSE))," Nie wskazano PWR z listy.",""))&amp;
IF(P160=""," Nie wskazano FPS. ",IF(ISERROR(VLOOKUP(P160,'Listy punktów styku'!$B$44:$B$61,1,FALSE))," Nie wskazano FPS z listy.",""))
)</f>
        <v/>
      </c>
    </row>
    <row r="161" spans="1:22" x14ac:dyDescent="0.35">
      <c r="A161" s="121">
        <v>147</v>
      </c>
      <c r="B161" s="120">
        <v>6329074</v>
      </c>
      <c r="C161" s="120" t="s">
        <v>786</v>
      </c>
      <c r="D161" s="128" t="s">
        <v>787</v>
      </c>
      <c r="E161" s="128" t="s">
        <v>790</v>
      </c>
      <c r="F161" s="116">
        <v>54</v>
      </c>
      <c r="G161" s="28"/>
      <c r="H161" s="4"/>
      <c r="I161" s="102">
        <f t="shared" si="22"/>
        <v>0</v>
      </c>
      <c r="J161" s="3"/>
      <c r="K161" s="6"/>
      <c r="L161" s="103">
        <f t="shared" si="23"/>
        <v>0</v>
      </c>
      <c r="M161" s="7"/>
      <c r="N161" s="103">
        <f t="shared" si="24"/>
        <v>0</v>
      </c>
      <c r="O161" s="103">
        <f t="shared" si="25"/>
        <v>0</v>
      </c>
      <c r="P161" s="3"/>
      <c r="Q161" s="6"/>
      <c r="R161" s="103">
        <f t="shared" si="26"/>
        <v>0</v>
      </c>
      <c r="S161" s="6"/>
      <c r="T161" s="103">
        <f t="shared" si="27"/>
        <v>0</v>
      </c>
      <c r="U161" s="102">
        <f t="shared" si="28"/>
        <v>0</v>
      </c>
      <c r="V161" s="8" t="str">
        <f>IF(COUNTBLANK(G161:H161)+COUNTBLANK(J161:K161)+COUNTBLANK(M161:M161)+COUNTBLANK(P161:Q161)+COUNTBLANK(S161:S161)=8,"",
IF(G161&lt;Limity!$C$5," Data gotowości zbyt wczesna lub nie uzupełniona.","")&amp;
IF(G161&gt;Limity!$D$5," Data gotowości zbyt późna lub wypełnona nieprawidłowo.","")&amp;
IF(OR(ROUND(K161,2)&lt;=0,ROUND(Q161,2)&lt;=0,ROUND(M161,2)&lt;=0,ROUND(S161,2)&lt;=0,ROUND(H161,2)&lt;=0)," Co najmniej jedna wartość nie jest większa od zera.","")&amp;
IF(K161&gt;Limity!$D$6," Abonament za Usługę TD w Wariancie A ponad limit.","")&amp;
IF(Q161&gt;Limity!$D$7," Abonament za Usługę TD w Wariancie B ponad limit.","")&amp;
IF(Q161-K161&gt;Limity!$D$8," Różnica wartości abonamentów za Usługę TD wariantów A i B ponad limit.","")&amp;
IF(M161&gt;Limity!$D$9," Abonament za zwiększenie przepustowości w Wariancie A ponad limit.","")&amp;
IF(S161&gt;Limity!$D$10," Abonament za zwiększenie przepustowości w Wariancie B ponad limit.","")&amp;
IF(H161&gt;Limity!$D$11," Opłata za zestawienie łącza ponad limit.","")&amp;
IF(J161=""," Nie wskazano PWR. ",IF(ISERROR(VLOOKUP(J161,'Listy punktów styku'!$B$11:$B$41,1,FALSE))," Nie wskazano PWR z listy.",""))&amp;
IF(P161=""," Nie wskazano FPS. ",IF(ISERROR(VLOOKUP(P161,'Listy punktów styku'!$B$44:$B$61,1,FALSE))," Nie wskazano FPS z listy.",""))
)</f>
        <v/>
      </c>
    </row>
    <row r="162" spans="1:22" x14ac:dyDescent="0.35">
      <c r="A162" s="121">
        <v>148</v>
      </c>
      <c r="B162" s="120">
        <v>6651472</v>
      </c>
      <c r="C162" s="120" t="s">
        <v>792</v>
      </c>
      <c r="D162" s="128" t="s">
        <v>796</v>
      </c>
      <c r="E162" s="128" t="s">
        <v>124</v>
      </c>
      <c r="F162" s="116">
        <v>2</v>
      </c>
      <c r="G162" s="28"/>
      <c r="H162" s="4"/>
      <c r="I162" s="102">
        <f t="shared" si="22"/>
        <v>0</v>
      </c>
      <c r="J162" s="3"/>
      <c r="K162" s="6"/>
      <c r="L162" s="103">
        <f t="shared" si="23"/>
        <v>0</v>
      </c>
      <c r="M162" s="7"/>
      <c r="N162" s="103">
        <f t="shared" si="24"/>
        <v>0</v>
      </c>
      <c r="O162" s="103">
        <f t="shared" si="25"/>
        <v>0</v>
      </c>
      <c r="P162" s="3"/>
      <c r="Q162" s="6"/>
      <c r="R162" s="103">
        <f t="shared" si="26"/>
        <v>0</v>
      </c>
      <c r="S162" s="6"/>
      <c r="T162" s="103">
        <f t="shared" si="27"/>
        <v>0</v>
      </c>
      <c r="U162" s="102">
        <f t="shared" si="28"/>
        <v>0</v>
      </c>
      <c r="V162" s="8" t="str">
        <f>IF(COUNTBLANK(G162:H162)+COUNTBLANK(J162:K162)+COUNTBLANK(M162:M162)+COUNTBLANK(P162:Q162)+COUNTBLANK(S162:S162)=8,"",
IF(G162&lt;Limity!$C$5," Data gotowości zbyt wczesna lub nie uzupełniona.","")&amp;
IF(G162&gt;Limity!$D$5," Data gotowości zbyt późna lub wypełnona nieprawidłowo.","")&amp;
IF(OR(ROUND(K162,2)&lt;=0,ROUND(Q162,2)&lt;=0,ROUND(M162,2)&lt;=0,ROUND(S162,2)&lt;=0,ROUND(H162,2)&lt;=0)," Co najmniej jedna wartość nie jest większa od zera.","")&amp;
IF(K162&gt;Limity!$D$6," Abonament za Usługę TD w Wariancie A ponad limit.","")&amp;
IF(Q162&gt;Limity!$D$7," Abonament za Usługę TD w Wariancie B ponad limit.","")&amp;
IF(Q162-K162&gt;Limity!$D$8," Różnica wartości abonamentów za Usługę TD wariantów A i B ponad limit.","")&amp;
IF(M162&gt;Limity!$D$9," Abonament za zwiększenie przepustowości w Wariancie A ponad limit.","")&amp;
IF(S162&gt;Limity!$D$10," Abonament za zwiększenie przepustowości w Wariancie B ponad limit.","")&amp;
IF(H162&gt;Limity!$D$11," Opłata za zestawienie łącza ponad limit.","")&amp;
IF(J162=""," Nie wskazano PWR. ",IF(ISERROR(VLOOKUP(J162,'Listy punktów styku'!$B$11:$B$41,1,FALSE))," Nie wskazano PWR z listy.",""))&amp;
IF(P162=""," Nie wskazano FPS. ",IF(ISERROR(VLOOKUP(P162,'Listy punktów styku'!$B$44:$B$61,1,FALSE))," Nie wskazano FPS z listy.",""))
)</f>
        <v/>
      </c>
    </row>
    <row r="163" spans="1:22" x14ac:dyDescent="0.35">
      <c r="A163" s="121">
        <v>149</v>
      </c>
      <c r="B163" s="123">
        <v>123205592</v>
      </c>
      <c r="C163" s="123">
        <v>269991</v>
      </c>
      <c r="D163" s="128" t="s">
        <v>798</v>
      </c>
      <c r="E163" s="128" t="s">
        <v>799</v>
      </c>
      <c r="F163" s="117" t="s">
        <v>131</v>
      </c>
      <c r="G163" s="28"/>
      <c r="H163" s="4"/>
      <c r="I163" s="102">
        <f t="shared" si="22"/>
        <v>0</v>
      </c>
      <c r="J163" s="3"/>
      <c r="K163" s="6"/>
      <c r="L163" s="103">
        <f t="shared" si="23"/>
        <v>0</v>
      </c>
      <c r="M163" s="7"/>
      <c r="N163" s="103">
        <f t="shared" si="24"/>
        <v>0</v>
      </c>
      <c r="O163" s="103">
        <f t="shared" si="25"/>
        <v>0</v>
      </c>
      <c r="P163" s="3"/>
      <c r="Q163" s="6"/>
      <c r="R163" s="103">
        <f t="shared" si="26"/>
        <v>0</v>
      </c>
      <c r="S163" s="6"/>
      <c r="T163" s="103">
        <f t="shared" si="27"/>
        <v>0</v>
      </c>
      <c r="U163" s="102">
        <f t="shared" si="28"/>
        <v>0</v>
      </c>
      <c r="V163" s="8" t="str">
        <f>IF(COUNTBLANK(G163:H163)+COUNTBLANK(J163:K163)+COUNTBLANK(M163:M163)+COUNTBLANK(P163:Q163)+COUNTBLANK(S163:S163)=8,"",
IF(G163&lt;Limity!$C$5," Data gotowości zbyt wczesna lub nie uzupełniona.","")&amp;
IF(G163&gt;Limity!$D$5," Data gotowości zbyt późna lub wypełnona nieprawidłowo.","")&amp;
IF(OR(ROUND(K163,2)&lt;=0,ROUND(Q163,2)&lt;=0,ROUND(M163,2)&lt;=0,ROUND(S163,2)&lt;=0,ROUND(H163,2)&lt;=0)," Co najmniej jedna wartość nie jest większa od zera.","")&amp;
IF(K163&gt;Limity!$D$6," Abonament za Usługę TD w Wariancie A ponad limit.","")&amp;
IF(Q163&gt;Limity!$D$7," Abonament za Usługę TD w Wariancie B ponad limit.","")&amp;
IF(Q163-K163&gt;Limity!$D$8," Różnica wartości abonamentów za Usługę TD wariantów A i B ponad limit.","")&amp;
IF(M163&gt;Limity!$D$9," Abonament za zwiększenie przepustowości w Wariancie A ponad limit.","")&amp;
IF(S163&gt;Limity!$D$10," Abonament za zwiększenie przepustowości w Wariancie B ponad limit.","")&amp;
IF(H163&gt;Limity!$D$11," Opłata za zestawienie łącza ponad limit.","")&amp;
IF(J163=""," Nie wskazano PWR. ",IF(ISERROR(VLOOKUP(J163,'Listy punktów styku'!$B$11:$B$41,1,FALSE))," Nie wskazano PWR z listy.",""))&amp;
IF(P163=""," Nie wskazano FPS. ",IF(ISERROR(VLOOKUP(P163,'Listy punktów styku'!$B$44:$B$61,1,FALSE))," Nie wskazano FPS z listy.",""))
)</f>
        <v/>
      </c>
    </row>
    <row r="164" spans="1:22" x14ac:dyDescent="0.35">
      <c r="A164" s="121">
        <v>150</v>
      </c>
      <c r="B164" s="120">
        <v>6949434</v>
      </c>
      <c r="C164" s="120" t="s">
        <v>801</v>
      </c>
      <c r="D164" s="128" t="s">
        <v>243</v>
      </c>
      <c r="E164" s="128" t="s">
        <v>251</v>
      </c>
      <c r="F164" s="116">
        <v>25</v>
      </c>
      <c r="G164" s="28"/>
      <c r="H164" s="4"/>
      <c r="I164" s="102">
        <f t="shared" si="22"/>
        <v>0</v>
      </c>
      <c r="J164" s="3"/>
      <c r="K164" s="6"/>
      <c r="L164" s="103">
        <f t="shared" si="23"/>
        <v>0</v>
      </c>
      <c r="M164" s="7"/>
      <c r="N164" s="103">
        <f t="shared" si="24"/>
        <v>0</v>
      </c>
      <c r="O164" s="103">
        <f t="shared" si="25"/>
        <v>0</v>
      </c>
      <c r="P164" s="3"/>
      <c r="Q164" s="6"/>
      <c r="R164" s="103">
        <f t="shared" si="26"/>
        <v>0</v>
      </c>
      <c r="S164" s="6"/>
      <c r="T164" s="103">
        <f t="shared" si="27"/>
        <v>0</v>
      </c>
      <c r="U164" s="102">
        <f t="shared" si="28"/>
        <v>0</v>
      </c>
      <c r="V164" s="8" t="str">
        <f>IF(COUNTBLANK(G164:H164)+COUNTBLANK(J164:K164)+COUNTBLANK(M164:M164)+COUNTBLANK(P164:Q164)+COUNTBLANK(S164:S164)=8,"",
IF(G164&lt;Limity!$C$5," Data gotowości zbyt wczesna lub nie uzupełniona.","")&amp;
IF(G164&gt;Limity!$D$5," Data gotowości zbyt późna lub wypełnona nieprawidłowo.","")&amp;
IF(OR(ROUND(K164,2)&lt;=0,ROUND(Q164,2)&lt;=0,ROUND(M164,2)&lt;=0,ROUND(S164,2)&lt;=0,ROUND(H164,2)&lt;=0)," Co najmniej jedna wartość nie jest większa od zera.","")&amp;
IF(K164&gt;Limity!$D$6," Abonament za Usługę TD w Wariancie A ponad limit.","")&amp;
IF(Q164&gt;Limity!$D$7," Abonament za Usługę TD w Wariancie B ponad limit.","")&amp;
IF(Q164-K164&gt;Limity!$D$8," Różnica wartości abonamentów za Usługę TD wariantów A i B ponad limit.","")&amp;
IF(M164&gt;Limity!$D$9," Abonament za zwiększenie przepustowości w Wariancie A ponad limit.","")&amp;
IF(S164&gt;Limity!$D$10," Abonament za zwiększenie przepustowości w Wariancie B ponad limit.","")&amp;
IF(H164&gt;Limity!$D$11," Opłata za zestawienie łącza ponad limit.","")&amp;
IF(J164=""," Nie wskazano PWR. ",IF(ISERROR(VLOOKUP(J164,'Listy punktów styku'!$B$11:$B$41,1,FALSE))," Nie wskazano PWR z listy.",""))&amp;
IF(P164=""," Nie wskazano FPS. ",IF(ISERROR(VLOOKUP(P164,'Listy punktów styku'!$B$44:$B$61,1,FALSE))," Nie wskazano FPS z listy.",""))
)</f>
        <v/>
      </c>
    </row>
    <row r="165" spans="1:22" x14ac:dyDescent="0.35">
      <c r="A165" s="121">
        <v>151</v>
      </c>
      <c r="B165" s="120">
        <v>6957282</v>
      </c>
      <c r="C165" s="120" t="s">
        <v>805</v>
      </c>
      <c r="D165" s="128" t="s">
        <v>807</v>
      </c>
      <c r="E165" s="128" t="s">
        <v>162</v>
      </c>
      <c r="F165" s="116">
        <v>75</v>
      </c>
      <c r="G165" s="28"/>
      <c r="H165" s="4"/>
      <c r="I165" s="102">
        <f t="shared" si="22"/>
        <v>0</v>
      </c>
      <c r="J165" s="3"/>
      <c r="K165" s="6"/>
      <c r="L165" s="103">
        <f t="shared" si="23"/>
        <v>0</v>
      </c>
      <c r="M165" s="7"/>
      <c r="N165" s="103">
        <f t="shared" si="24"/>
        <v>0</v>
      </c>
      <c r="O165" s="103">
        <f t="shared" si="25"/>
        <v>0</v>
      </c>
      <c r="P165" s="3"/>
      <c r="Q165" s="6"/>
      <c r="R165" s="103">
        <f t="shared" si="26"/>
        <v>0</v>
      </c>
      <c r="S165" s="6"/>
      <c r="T165" s="103">
        <f t="shared" si="27"/>
        <v>0</v>
      </c>
      <c r="U165" s="102">
        <f t="shared" si="28"/>
        <v>0</v>
      </c>
      <c r="V165" s="8" t="str">
        <f>IF(COUNTBLANK(G165:H165)+COUNTBLANK(J165:K165)+COUNTBLANK(M165:M165)+COUNTBLANK(P165:Q165)+COUNTBLANK(S165:S165)=8,"",
IF(G165&lt;Limity!$C$5," Data gotowości zbyt wczesna lub nie uzupełniona.","")&amp;
IF(G165&gt;Limity!$D$5," Data gotowości zbyt późna lub wypełnona nieprawidłowo.","")&amp;
IF(OR(ROUND(K165,2)&lt;=0,ROUND(Q165,2)&lt;=0,ROUND(M165,2)&lt;=0,ROUND(S165,2)&lt;=0,ROUND(H165,2)&lt;=0)," Co najmniej jedna wartość nie jest większa od zera.","")&amp;
IF(K165&gt;Limity!$D$6," Abonament za Usługę TD w Wariancie A ponad limit.","")&amp;
IF(Q165&gt;Limity!$D$7," Abonament za Usługę TD w Wariancie B ponad limit.","")&amp;
IF(Q165-K165&gt;Limity!$D$8," Różnica wartości abonamentów za Usługę TD wariantów A i B ponad limit.","")&amp;
IF(M165&gt;Limity!$D$9," Abonament za zwiększenie przepustowości w Wariancie A ponad limit.","")&amp;
IF(S165&gt;Limity!$D$10," Abonament za zwiększenie przepustowości w Wariancie B ponad limit.","")&amp;
IF(H165&gt;Limity!$D$11," Opłata za zestawienie łącza ponad limit.","")&amp;
IF(J165=""," Nie wskazano PWR. ",IF(ISERROR(VLOOKUP(J165,'Listy punktów styku'!$B$11:$B$41,1,FALSE))," Nie wskazano PWR z listy.",""))&amp;
IF(P165=""," Nie wskazano FPS. ",IF(ISERROR(VLOOKUP(P165,'Listy punktów styku'!$B$44:$B$61,1,FALSE))," Nie wskazano FPS z listy.",""))
)</f>
        <v/>
      </c>
    </row>
    <row r="166" spans="1:22" x14ac:dyDescent="0.35">
      <c r="A166" s="121">
        <v>152</v>
      </c>
      <c r="B166" s="120">
        <v>7076113</v>
      </c>
      <c r="C166" s="120" t="s">
        <v>841</v>
      </c>
      <c r="D166" s="128" t="s">
        <v>844</v>
      </c>
      <c r="E166" s="128" t="s">
        <v>145</v>
      </c>
      <c r="F166" s="116">
        <v>6</v>
      </c>
      <c r="G166" s="28"/>
      <c r="H166" s="4"/>
      <c r="I166" s="102">
        <f t="shared" si="22"/>
        <v>0</v>
      </c>
      <c r="J166" s="3"/>
      <c r="K166" s="6"/>
      <c r="L166" s="103">
        <f t="shared" si="23"/>
        <v>0</v>
      </c>
      <c r="M166" s="7"/>
      <c r="N166" s="103">
        <f t="shared" si="24"/>
        <v>0</v>
      </c>
      <c r="O166" s="103">
        <f t="shared" si="25"/>
        <v>0</v>
      </c>
      <c r="P166" s="3"/>
      <c r="Q166" s="6"/>
      <c r="R166" s="103">
        <f t="shared" si="26"/>
        <v>0</v>
      </c>
      <c r="S166" s="6"/>
      <c r="T166" s="103">
        <f t="shared" si="27"/>
        <v>0</v>
      </c>
      <c r="U166" s="102">
        <f t="shared" si="28"/>
        <v>0</v>
      </c>
      <c r="V166" s="8" t="str">
        <f>IF(COUNTBLANK(G166:H166)+COUNTBLANK(J166:K166)+COUNTBLANK(M166:M166)+COUNTBLANK(P166:Q166)+COUNTBLANK(S166:S166)=8,"",
IF(G166&lt;Limity!$C$5," Data gotowości zbyt wczesna lub nie uzupełniona.","")&amp;
IF(G166&gt;Limity!$D$5," Data gotowości zbyt późna lub wypełnona nieprawidłowo.","")&amp;
IF(OR(ROUND(K166,2)&lt;=0,ROUND(Q166,2)&lt;=0,ROUND(M166,2)&lt;=0,ROUND(S166,2)&lt;=0,ROUND(H166,2)&lt;=0)," Co najmniej jedna wartość nie jest większa od zera.","")&amp;
IF(K166&gt;Limity!$D$6," Abonament za Usługę TD w Wariancie A ponad limit.","")&amp;
IF(Q166&gt;Limity!$D$7," Abonament za Usługę TD w Wariancie B ponad limit.","")&amp;
IF(Q166-K166&gt;Limity!$D$8," Różnica wartości abonamentów za Usługę TD wariantów A i B ponad limit.","")&amp;
IF(M166&gt;Limity!$D$9," Abonament za zwiększenie przepustowości w Wariancie A ponad limit.","")&amp;
IF(S166&gt;Limity!$D$10," Abonament za zwiększenie przepustowości w Wariancie B ponad limit.","")&amp;
IF(H166&gt;Limity!$D$11," Opłata za zestawienie łącza ponad limit.","")&amp;
IF(J166=""," Nie wskazano PWR. ",IF(ISERROR(VLOOKUP(J166,'Listy punktów styku'!$B$11:$B$41,1,FALSE))," Nie wskazano PWR z listy.",""))&amp;
IF(P166=""," Nie wskazano FPS. ",IF(ISERROR(VLOOKUP(P166,'Listy punktów styku'!$B$44:$B$61,1,FALSE))," Nie wskazano FPS z listy.",""))
)</f>
        <v/>
      </c>
    </row>
    <row r="167" spans="1:22" x14ac:dyDescent="0.35">
      <c r="A167" s="121">
        <v>153</v>
      </c>
      <c r="B167" s="123">
        <v>44721135</v>
      </c>
      <c r="C167" s="123">
        <v>22234</v>
      </c>
      <c r="D167" s="129" t="s">
        <v>250</v>
      </c>
      <c r="E167" s="129" t="s">
        <v>251</v>
      </c>
      <c r="F167" s="124">
        <v>26</v>
      </c>
      <c r="G167" s="28"/>
      <c r="H167" s="4"/>
      <c r="I167" s="102">
        <f t="shared" si="22"/>
        <v>0</v>
      </c>
      <c r="J167" s="3"/>
      <c r="K167" s="6"/>
      <c r="L167" s="103">
        <f t="shared" si="23"/>
        <v>0</v>
      </c>
      <c r="M167" s="7"/>
      <c r="N167" s="103">
        <f t="shared" si="24"/>
        <v>0</v>
      </c>
      <c r="O167" s="103">
        <f t="shared" si="25"/>
        <v>0</v>
      </c>
      <c r="P167" s="3"/>
      <c r="Q167" s="6"/>
      <c r="R167" s="103">
        <f t="shared" si="26"/>
        <v>0</v>
      </c>
      <c r="S167" s="6"/>
      <c r="T167" s="103">
        <f t="shared" si="27"/>
        <v>0</v>
      </c>
      <c r="U167" s="102">
        <f t="shared" si="28"/>
        <v>0</v>
      </c>
      <c r="V167" s="8" t="str">
        <f>IF(COUNTBLANK(G167:H167)+COUNTBLANK(J167:K167)+COUNTBLANK(M167:M167)+COUNTBLANK(P167:Q167)+COUNTBLANK(S167:S167)=8,"",
IF(G167&lt;Limity!$C$5," Data gotowości zbyt wczesna lub nie uzupełniona.","")&amp;
IF(G167&gt;Limity!$D$5," Data gotowości zbyt późna lub wypełnona nieprawidłowo.","")&amp;
IF(OR(ROUND(K167,2)&lt;=0,ROUND(Q167,2)&lt;=0,ROUND(M167,2)&lt;=0,ROUND(S167,2)&lt;=0,ROUND(H167,2)&lt;=0)," Co najmniej jedna wartość nie jest większa od zera.","")&amp;
IF(K167&gt;Limity!$D$6," Abonament za Usługę TD w Wariancie A ponad limit.","")&amp;
IF(Q167&gt;Limity!$D$7," Abonament za Usługę TD w Wariancie B ponad limit.","")&amp;
IF(Q167-K167&gt;Limity!$D$8," Różnica wartości abonamentów za Usługę TD wariantów A i B ponad limit.","")&amp;
IF(M167&gt;Limity!$D$9," Abonament za zwiększenie przepustowości w Wariancie A ponad limit.","")&amp;
IF(S167&gt;Limity!$D$10," Abonament za zwiększenie przepustowości w Wariancie B ponad limit.","")&amp;
IF(H167&gt;Limity!$D$11," Opłata za zestawienie łącza ponad limit.","")&amp;
IF(J167=""," Nie wskazano PWR. ",IF(ISERROR(VLOOKUP(J167,'Listy punktów styku'!$B$11:$B$41,1,FALSE))," Nie wskazano PWR z listy.",""))&amp;
IF(P167=""," Nie wskazano FPS. ",IF(ISERROR(VLOOKUP(P167,'Listy punktów styku'!$B$44:$B$61,1,FALSE))," Nie wskazano FPS z listy.",""))
)</f>
        <v/>
      </c>
    </row>
    <row r="168" spans="1:22" x14ac:dyDescent="0.35">
      <c r="A168" s="121">
        <v>154</v>
      </c>
      <c r="B168" s="123">
        <v>99807276</v>
      </c>
      <c r="C168" s="123">
        <v>34711</v>
      </c>
      <c r="D168" s="131" t="s">
        <v>254</v>
      </c>
      <c r="E168" s="129" t="s">
        <v>255</v>
      </c>
      <c r="F168" s="124">
        <v>12</v>
      </c>
      <c r="G168" s="28"/>
      <c r="H168" s="4"/>
      <c r="I168" s="102">
        <f t="shared" si="22"/>
        <v>0</v>
      </c>
      <c r="J168" s="3"/>
      <c r="K168" s="6"/>
      <c r="L168" s="103">
        <f t="shared" si="23"/>
        <v>0</v>
      </c>
      <c r="M168" s="7"/>
      <c r="N168" s="103">
        <f t="shared" si="24"/>
        <v>0</v>
      </c>
      <c r="O168" s="103">
        <f t="shared" si="25"/>
        <v>0</v>
      </c>
      <c r="P168" s="3"/>
      <c r="Q168" s="6"/>
      <c r="R168" s="103">
        <f t="shared" si="26"/>
        <v>0</v>
      </c>
      <c r="S168" s="6"/>
      <c r="T168" s="103">
        <f t="shared" si="27"/>
        <v>0</v>
      </c>
      <c r="U168" s="102">
        <f t="shared" si="28"/>
        <v>0</v>
      </c>
      <c r="V168" s="8" t="str">
        <f>IF(COUNTBLANK(G168:H168)+COUNTBLANK(J168:K168)+COUNTBLANK(M168:M168)+COUNTBLANK(P168:Q168)+COUNTBLANK(S168:S168)=8,"",
IF(G168&lt;Limity!$C$5," Data gotowości zbyt wczesna lub nie uzupełniona.","")&amp;
IF(G168&gt;Limity!$D$5," Data gotowości zbyt późna lub wypełnona nieprawidłowo.","")&amp;
IF(OR(ROUND(K168,2)&lt;=0,ROUND(Q168,2)&lt;=0,ROUND(M168,2)&lt;=0,ROUND(S168,2)&lt;=0,ROUND(H168,2)&lt;=0)," Co najmniej jedna wartość nie jest większa od zera.","")&amp;
IF(K168&gt;Limity!$D$6," Abonament za Usługę TD w Wariancie A ponad limit.","")&amp;
IF(Q168&gt;Limity!$D$7," Abonament za Usługę TD w Wariancie B ponad limit.","")&amp;
IF(Q168-K168&gt;Limity!$D$8," Różnica wartości abonamentów za Usługę TD wariantów A i B ponad limit.","")&amp;
IF(M168&gt;Limity!$D$9," Abonament za zwiększenie przepustowości w Wariancie A ponad limit.","")&amp;
IF(S168&gt;Limity!$D$10," Abonament za zwiększenie przepustowości w Wariancie B ponad limit.","")&amp;
IF(H168&gt;Limity!$D$11," Opłata za zestawienie łącza ponad limit.","")&amp;
IF(J168=""," Nie wskazano PWR. ",IF(ISERROR(VLOOKUP(J168,'Listy punktów styku'!$B$11:$B$41,1,FALSE))," Nie wskazano PWR z listy.",""))&amp;
IF(P168=""," Nie wskazano FPS. ",IF(ISERROR(VLOOKUP(P168,'Listy punktów styku'!$B$44:$B$61,1,FALSE))," Nie wskazano FPS z listy.",""))
)</f>
        <v/>
      </c>
    </row>
    <row r="169" spans="1:22" x14ac:dyDescent="0.35">
      <c r="A169" s="121">
        <v>155</v>
      </c>
      <c r="B169" s="120">
        <v>7486651</v>
      </c>
      <c r="C169" s="120" t="s">
        <v>809</v>
      </c>
      <c r="D169" s="128" t="s">
        <v>813</v>
      </c>
      <c r="E169" s="128" t="s">
        <v>102</v>
      </c>
      <c r="F169" s="116">
        <v>12</v>
      </c>
      <c r="G169" s="28"/>
      <c r="H169" s="4"/>
      <c r="I169" s="102">
        <f t="shared" si="22"/>
        <v>0</v>
      </c>
      <c r="J169" s="3"/>
      <c r="K169" s="6"/>
      <c r="L169" s="103">
        <f t="shared" si="23"/>
        <v>0</v>
      </c>
      <c r="M169" s="7"/>
      <c r="N169" s="103">
        <f t="shared" si="24"/>
        <v>0</v>
      </c>
      <c r="O169" s="103">
        <f t="shared" si="25"/>
        <v>0</v>
      </c>
      <c r="P169" s="3"/>
      <c r="Q169" s="6"/>
      <c r="R169" s="103">
        <f t="shared" si="26"/>
        <v>0</v>
      </c>
      <c r="S169" s="6"/>
      <c r="T169" s="103">
        <f t="shared" si="27"/>
        <v>0</v>
      </c>
      <c r="U169" s="102">
        <f t="shared" si="28"/>
        <v>0</v>
      </c>
      <c r="V169" s="8" t="str">
        <f>IF(COUNTBLANK(G169:H169)+COUNTBLANK(J169:K169)+COUNTBLANK(M169:M169)+COUNTBLANK(P169:Q169)+COUNTBLANK(S169:S169)=8,"",
IF(G169&lt;Limity!$C$5," Data gotowości zbyt wczesna lub nie uzupełniona.","")&amp;
IF(G169&gt;Limity!$D$5," Data gotowości zbyt późna lub wypełnona nieprawidłowo.","")&amp;
IF(OR(ROUND(K169,2)&lt;=0,ROUND(Q169,2)&lt;=0,ROUND(M169,2)&lt;=0,ROUND(S169,2)&lt;=0,ROUND(H169,2)&lt;=0)," Co najmniej jedna wartość nie jest większa od zera.","")&amp;
IF(K169&gt;Limity!$D$6," Abonament za Usługę TD w Wariancie A ponad limit.","")&amp;
IF(Q169&gt;Limity!$D$7," Abonament za Usługę TD w Wariancie B ponad limit.","")&amp;
IF(Q169-K169&gt;Limity!$D$8," Różnica wartości abonamentów za Usługę TD wariantów A i B ponad limit.","")&amp;
IF(M169&gt;Limity!$D$9," Abonament za zwiększenie przepustowości w Wariancie A ponad limit.","")&amp;
IF(S169&gt;Limity!$D$10," Abonament za zwiększenie przepustowości w Wariancie B ponad limit.","")&amp;
IF(H169&gt;Limity!$D$11," Opłata za zestawienie łącza ponad limit.","")&amp;
IF(J169=""," Nie wskazano PWR. ",IF(ISERROR(VLOOKUP(J169,'Listy punktów styku'!$B$11:$B$41,1,FALSE))," Nie wskazano PWR z listy.",""))&amp;
IF(P169=""," Nie wskazano FPS. ",IF(ISERROR(VLOOKUP(P169,'Listy punktów styku'!$B$44:$B$61,1,FALSE))," Nie wskazano FPS z listy.",""))
)</f>
        <v/>
      </c>
    </row>
    <row r="170" spans="1:22" x14ac:dyDescent="0.35">
      <c r="A170" s="121">
        <v>156</v>
      </c>
      <c r="B170" s="120">
        <v>7563429</v>
      </c>
      <c r="C170" s="120" t="s">
        <v>815</v>
      </c>
      <c r="D170" s="128" t="s">
        <v>818</v>
      </c>
      <c r="E170" s="128" t="s">
        <v>102</v>
      </c>
      <c r="F170" s="116">
        <v>61</v>
      </c>
      <c r="G170" s="28"/>
      <c r="H170" s="4"/>
      <c r="I170" s="102">
        <f t="shared" si="22"/>
        <v>0</v>
      </c>
      <c r="J170" s="3"/>
      <c r="K170" s="6"/>
      <c r="L170" s="103">
        <f t="shared" si="23"/>
        <v>0</v>
      </c>
      <c r="M170" s="7"/>
      <c r="N170" s="103">
        <f t="shared" si="24"/>
        <v>0</v>
      </c>
      <c r="O170" s="103">
        <f t="shared" si="25"/>
        <v>0</v>
      </c>
      <c r="P170" s="3"/>
      <c r="Q170" s="6"/>
      <c r="R170" s="103">
        <f t="shared" si="26"/>
        <v>0</v>
      </c>
      <c r="S170" s="6"/>
      <c r="T170" s="103">
        <f t="shared" si="27"/>
        <v>0</v>
      </c>
      <c r="U170" s="102">
        <f t="shared" si="28"/>
        <v>0</v>
      </c>
      <c r="V170" s="8" t="str">
        <f>IF(COUNTBLANK(G170:H170)+COUNTBLANK(J170:K170)+COUNTBLANK(M170:M170)+COUNTBLANK(P170:Q170)+COUNTBLANK(S170:S170)=8,"",
IF(G170&lt;Limity!$C$5," Data gotowości zbyt wczesna lub nie uzupełniona.","")&amp;
IF(G170&gt;Limity!$D$5," Data gotowości zbyt późna lub wypełnona nieprawidłowo.","")&amp;
IF(OR(ROUND(K170,2)&lt;=0,ROUND(Q170,2)&lt;=0,ROUND(M170,2)&lt;=0,ROUND(S170,2)&lt;=0,ROUND(H170,2)&lt;=0)," Co najmniej jedna wartość nie jest większa od zera.","")&amp;
IF(K170&gt;Limity!$D$6," Abonament za Usługę TD w Wariancie A ponad limit.","")&amp;
IF(Q170&gt;Limity!$D$7," Abonament za Usługę TD w Wariancie B ponad limit.","")&amp;
IF(Q170-K170&gt;Limity!$D$8," Różnica wartości abonamentów za Usługę TD wariantów A i B ponad limit.","")&amp;
IF(M170&gt;Limity!$D$9," Abonament za zwiększenie przepustowości w Wariancie A ponad limit.","")&amp;
IF(S170&gt;Limity!$D$10," Abonament za zwiększenie przepustowości w Wariancie B ponad limit.","")&amp;
IF(H170&gt;Limity!$D$11," Opłata za zestawienie łącza ponad limit.","")&amp;
IF(J170=""," Nie wskazano PWR. ",IF(ISERROR(VLOOKUP(J170,'Listy punktów styku'!$B$11:$B$41,1,FALSE))," Nie wskazano PWR z listy.",""))&amp;
IF(P170=""," Nie wskazano FPS. ",IF(ISERROR(VLOOKUP(P170,'Listy punktów styku'!$B$44:$B$61,1,FALSE))," Nie wskazano FPS z listy.",""))
)</f>
        <v/>
      </c>
    </row>
    <row r="171" spans="1:22" x14ac:dyDescent="0.35">
      <c r="A171" s="121">
        <v>157</v>
      </c>
      <c r="B171" s="120">
        <v>7564207</v>
      </c>
      <c r="C171" s="120" t="s">
        <v>820</v>
      </c>
      <c r="D171" s="128" t="s">
        <v>823</v>
      </c>
      <c r="E171" s="128" t="s">
        <v>825</v>
      </c>
      <c r="F171" s="116" t="s">
        <v>204</v>
      </c>
      <c r="G171" s="28"/>
      <c r="H171" s="4"/>
      <c r="I171" s="102">
        <f t="shared" si="22"/>
        <v>0</v>
      </c>
      <c r="J171" s="3"/>
      <c r="K171" s="6"/>
      <c r="L171" s="103">
        <f t="shared" si="23"/>
        <v>0</v>
      </c>
      <c r="M171" s="7"/>
      <c r="N171" s="103">
        <f t="shared" si="24"/>
        <v>0</v>
      </c>
      <c r="O171" s="103">
        <f t="shared" si="25"/>
        <v>0</v>
      </c>
      <c r="P171" s="3"/>
      <c r="Q171" s="6"/>
      <c r="R171" s="103">
        <f t="shared" si="26"/>
        <v>0</v>
      </c>
      <c r="S171" s="6"/>
      <c r="T171" s="103">
        <f t="shared" si="27"/>
        <v>0</v>
      </c>
      <c r="U171" s="102">
        <f t="shared" si="28"/>
        <v>0</v>
      </c>
      <c r="V171" s="8" t="str">
        <f>IF(COUNTBLANK(G171:H171)+COUNTBLANK(J171:K171)+COUNTBLANK(M171:M171)+COUNTBLANK(P171:Q171)+COUNTBLANK(S171:S171)=8,"",
IF(G171&lt;Limity!$C$5," Data gotowości zbyt wczesna lub nie uzupełniona.","")&amp;
IF(G171&gt;Limity!$D$5," Data gotowości zbyt późna lub wypełnona nieprawidłowo.","")&amp;
IF(OR(ROUND(K171,2)&lt;=0,ROUND(Q171,2)&lt;=0,ROUND(M171,2)&lt;=0,ROUND(S171,2)&lt;=0,ROUND(H171,2)&lt;=0)," Co najmniej jedna wartość nie jest większa od zera.","")&amp;
IF(K171&gt;Limity!$D$6," Abonament za Usługę TD w Wariancie A ponad limit.","")&amp;
IF(Q171&gt;Limity!$D$7," Abonament za Usługę TD w Wariancie B ponad limit.","")&amp;
IF(Q171-K171&gt;Limity!$D$8," Różnica wartości abonamentów za Usługę TD wariantów A i B ponad limit.","")&amp;
IF(M171&gt;Limity!$D$9," Abonament za zwiększenie przepustowości w Wariancie A ponad limit.","")&amp;
IF(S171&gt;Limity!$D$10," Abonament za zwiększenie przepustowości w Wariancie B ponad limit.","")&amp;
IF(H171&gt;Limity!$D$11," Opłata za zestawienie łącza ponad limit.","")&amp;
IF(J171=""," Nie wskazano PWR. ",IF(ISERROR(VLOOKUP(J171,'Listy punktów styku'!$B$11:$B$41,1,FALSE))," Nie wskazano PWR z listy.",""))&amp;
IF(P171=""," Nie wskazano FPS. ",IF(ISERROR(VLOOKUP(P171,'Listy punktów styku'!$B$44:$B$61,1,FALSE))," Nie wskazano FPS z listy.",""))
)</f>
        <v/>
      </c>
    </row>
    <row r="172" spans="1:22" x14ac:dyDescent="0.35">
      <c r="A172" s="121">
        <v>158</v>
      </c>
      <c r="B172" s="120">
        <v>7566535</v>
      </c>
      <c r="C172" s="120" t="s">
        <v>827</v>
      </c>
      <c r="D172" s="128" t="s">
        <v>829</v>
      </c>
      <c r="E172" s="128" t="s">
        <v>102</v>
      </c>
      <c r="F172" s="116">
        <v>61</v>
      </c>
      <c r="G172" s="28"/>
      <c r="H172" s="4"/>
      <c r="I172" s="102">
        <f t="shared" si="22"/>
        <v>0</v>
      </c>
      <c r="J172" s="3"/>
      <c r="K172" s="6"/>
      <c r="L172" s="103">
        <f t="shared" si="23"/>
        <v>0</v>
      </c>
      <c r="M172" s="7"/>
      <c r="N172" s="103">
        <f t="shared" si="24"/>
        <v>0</v>
      </c>
      <c r="O172" s="103">
        <f t="shared" si="25"/>
        <v>0</v>
      </c>
      <c r="P172" s="3"/>
      <c r="Q172" s="6"/>
      <c r="R172" s="103">
        <f t="shared" si="26"/>
        <v>0</v>
      </c>
      <c r="S172" s="6"/>
      <c r="T172" s="103">
        <f t="shared" si="27"/>
        <v>0</v>
      </c>
      <c r="U172" s="102">
        <f t="shared" si="28"/>
        <v>0</v>
      </c>
      <c r="V172" s="8" t="str">
        <f>IF(COUNTBLANK(G172:H172)+COUNTBLANK(J172:K172)+COUNTBLANK(M172:M172)+COUNTBLANK(P172:Q172)+COUNTBLANK(S172:S172)=8,"",
IF(G172&lt;Limity!$C$5," Data gotowości zbyt wczesna lub nie uzupełniona.","")&amp;
IF(G172&gt;Limity!$D$5," Data gotowości zbyt późna lub wypełnona nieprawidłowo.","")&amp;
IF(OR(ROUND(K172,2)&lt;=0,ROUND(Q172,2)&lt;=0,ROUND(M172,2)&lt;=0,ROUND(S172,2)&lt;=0,ROUND(H172,2)&lt;=0)," Co najmniej jedna wartość nie jest większa od zera.","")&amp;
IF(K172&gt;Limity!$D$6," Abonament za Usługę TD w Wariancie A ponad limit.","")&amp;
IF(Q172&gt;Limity!$D$7," Abonament za Usługę TD w Wariancie B ponad limit.","")&amp;
IF(Q172-K172&gt;Limity!$D$8," Różnica wartości abonamentów za Usługę TD wariantów A i B ponad limit.","")&amp;
IF(M172&gt;Limity!$D$9," Abonament za zwiększenie przepustowości w Wariancie A ponad limit.","")&amp;
IF(S172&gt;Limity!$D$10," Abonament za zwiększenie przepustowości w Wariancie B ponad limit.","")&amp;
IF(H172&gt;Limity!$D$11," Opłata za zestawienie łącza ponad limit.","")&amp;
IF(J172=""," Nie wskazano PWR. ",IF(ISERROR(VLOOKUP(J172,'Listy punktów styku'!$B$11:$B$41,1,FALSE))," Nie wskazano PWR z listy.",""))&amp;
IF(P172=""," Nie wskazano FPS. ",IF(ISERROR(VLOOKUP(P172,'Listy punktów styku'!$B$44:$B$61,1,FALSE))," Nie wskazano FPS z listy.",""))
)</f>
        <v/>
      </c>
    </row>
    <row r="173" spans="1:22" x14ac:dyDescent="0.35">
      <c r="A173" s="121">
        <v>159</v>
      </c>
      <c r="B173" s="123">
        <v>53111518</v>
      </c>
      <c r="C173" s="123">
        <v>3904</v>
      </c>
      <c r="D173" s="129" t="s">
        <v>258</v>
      </c>
      <c r="E173" s="129" t="s">
        <v>260</v>
      </c>
      <c r="F173" s="125" t="s">
        <v>830</v>
      </c>
      <c r="G173" s="28"/>
      <c r="H173" s="4"/>
      <c r="I173" s="102">
        <f t="shared" si="22"/>
        <v>0</v>
      </c>
      <c r="J173" s="3"/>
      <c r="K173" s="6"/>
      <c r="L173" s="103">
        <f t="shared" si="23"/>
        <v>0</v>
      </c>
      <c r="M173" s="7"/>
      <c r="N173" s="103">
        <f t="shared" si="24"/>
        <v>0</v>
      </c>
      <c r="O173" s="103">
        <f t="shared" si="25"/>
        <v>0</v>
      </c>
      <c r="P173" s="3"/>
      <c r="Q173" s="6"/>
      <c r="R173" s="103">
        <f t="shared" si="26"/>
        <v>0</v>
      </c>
      <c r="S173" s="6"/>
      <c r="T173" s="103">
        <f t="shared" si="27"/>
        <v>0</v>
      </c>
      <c r="U173" s="102">
        <f t="shared" si="28"/>
        <v>0</v>
      </c>
      <c r="V173" s="8" t="str">
        <f>IF(COUNTBLANK(G173:H173)+COUNTBLANK(J173:K173)+COUNTBLANK(M173:M173)+COUNTBLANK(P173:Q173)+COUNTBLANK(S173:S173)=8,"",
IF(G173&lt;Limity!$C$5," Data gotowości zbyt wczesna lub nie uzupełniona.","")&amp;
IF(G173&gt;Limity!$D$5," Data gotowości zbyt późna lub wypełnona nieprawidłowo.","")&amp;
IF(OR(ROUND(K173,2)&lt;=0,ROUND(Q173,2)&lt;=0,ROUND(M173,2)&lt;=0,ROUND(S173,2)&lt;=0,ROUND(H173,2)&lt;=0)," Co najmniej jedna wartość nie jest większa od zera.","")&amp;
IF(K173&gt;Limity!$D$6," Abonament za Usługę TD w Wariancie A ponad limit.","")&amp;
IF(Q173&gt;Limity!$D$7," Abonament za Usługę TD w Wariancie B ponad limit.","")&amp;
IF(Q173-K173&gt;Limity!$D$8," Różnica wartości abonamentów za Usługę TD wariantów A i B ponad limit.","")&amp;
IF(M173&gt;Limity!$D$9," Abonament za zwiększenie przepustowości w Wariancie A ponad limit.","")&amp;
IF(S173&gt;Limity!$D$10," Abonament za zwiększenie przepustowości w Wariancie B ponad limit.","")&amp;
IF(H173&gt;Limity!$D$11," Opłata za zestawienie łącza ponad limit.","")&amp;
IF(J173=""," Nie wskazano PWR. ",IF(ISERROR(VLOOKUP(J173,'Listy punktów styku'!$B$11:$B$41,1,FALSE))," Nie wskazano PWR z listy.",""))&amp;
IF(P173=""," Nie wskazano FPS. ",IF(ISERROR(VLOOKUP(P173,'Listy punktów styku'!$B$44:$B$61,1,FALSE))," Nie wskazano FPS z listy.",""))
)</f>
        <v/>
      </c>
    </row>
    <row r="174" spans="1:22" x14ac:dyDescent="0.35">
      <c r="A174" s="121">
        <v>160</v>
      </c>
      <c r="B174" s="120">
        <v>7661899</v>
      </c>
      <c r="C174" s="120" t="s">
        <v>832</v>
      </c>
      <c r="D174" s="128" t="s">
        <v>258</v>
      </c>
      <c r="E174" s="128" t="s">
        <v>834</v>
      </c>
      <c r="F174" s="116">
        <v>33</v>
      </c>
      <c r="G174" s="28"/>
      <c r="H174" s="4"/>
      <c r="I174" s="102">
        <f t="shared" si="22"/>
        <v>0</v>
      </c>
      <c r="J174" s="3"/>
      <c r="K174" s="6"/>
      <c r="L174" s="103">
        <f t="shared" si="23"/>
        <v>0</v>
      </c>
      <c r="M174" s="7"/>
      <c r="N174" s="103">
        <f t="shared" si="24"/>
        <v>0</v>
      </c>
      <c r="O174" s="103">
        <f t="shared" si="25"/>
        <v>0</v>
      </c>
      <c r="P174" s="3"/>
      <c r="Q174" s="6"/>
      <c r="R174" s="103">
        <f t="shared" si="26"/>
        <v>0</v>
      </c>
      <c r="S174" s="6"/>
      <c r="T174" s="103">
        <f t="shared" si="27"/>
        <v>0</v>
      </c>
      <c r="U174" s="102">
        <f t="shared" si="28"/>
        <v>0</v>
      </c>
      <c r="V174" s="8" t="str">
        <f>IF(COUNTBLANK(G174:H174)+COUNTBLANK(J174:K174)+COUNTBLANK(M174:M174)+COUNTBLANK(P174:Q174)+COUNTBLANK(S174:S174)=8,"",
IF(G174&lt;Limity!$C$5," Data gotowości zbyt wczesna lub nie uzupełniona.","")&amp;
IF(G174&gt;Limity!$D$5," Data gotowości zbyt późna lub wypełnona nieprawidłowo.","")&amp;
IF(OR(ROUND(K174,2)&lt;=0,ROUND(Q174,2)&lt;=0,ROUND(M174,2)&lt;=0,ROUND(S174,2)&lt;=0,ROUND(H174,2)&lt;=0)," Co najmniej jedna wartość nie jest większa od zera.","")&amp;
IF(K174&gt;Limity!$D$6," Abonament za Usługę TD w Wariancie A ponad limit.","")&amp;
IF(Q174&gt;Limity!$D$7," Abonament za Usługę TD w Wariancie B ponad limit.","")&amp;
IF(Q174-K174&gt;Limity!$D$8," Różnica wartości abonamentów za Usługę TD wariantów A i B ponad limit.","")&amp;
IF(M174&gt;Limity!$D$9," Abonament za zwiększenie przepustowości w Wariancie A ponad limit.","")&amp;
IF(S174&gt;Limity!$D$10," Abonament za zwiększenie przepustowości w Wariancie B ponad limit.","")&amp;
IF(H174&gt;Limity!$D$11," Opłata za zestawienie łącza ponad limit.","")&amp;
IF(J174=""," Nie wskazano PWR. ",IF(ISERROR(VLOOKUP(J174,'Listy punktów styku'!$B$11:$B$41,1,FALSE))," Nie wskazano PWR z listy.",""))&amp;
IF(P174=""," Nie wskazano FPS. ",IF(ISERROR(VLOOKUP(P174,'Listy punktów styku'!$B$44:$B$61,1,FALSE))," Nie wskazano FPS z listy.",""))
)</f>
        <v/>
      </c>
    </row>
  </sheetData>
  <sheetProtection algorithmName="SHA-512" hashValue="td1SDd1yBAZRXgcT0tqSAwA7oMxNmcbOgu59AMvTDeme1dGPCd3Ranvgg+SdvAepg32eGhDGDjNDq06IlsBkfg==" saltValue="bLPMpDykMUk4A+GFXfDn9Q==" spinCount="100000" sheet="1" autoFilter="0"/>
  <mergeCells count="12">
    <mergeCell ref="A12:E12"/>
    <mergeCell ref="A1:U1"/>
    <mergeCell ref="N3:T3"/>
    <mergeCell ref="N4:T4"/>
    <mergeCell ref="P11:U11"/>
    <mergeCell ref="A7:B7"/>
    <mergeCell ref="A8:B8"/>
    <mergeCell ref="A6:B6"/>
    <mergeCell ref="J11:O11"/>
    <mergeCell ref="N6:T6"/>
    <mergeCell ref="N7:N8"/>
    <mergeCell ref="O7:T8"/>
  </mergeCells>
  <phoneticPr fontId="5" type="noConversion"/>
  <conditionalFormatting sqref="N15:O16 T15:U16 I15:I16 L15:L16 R15:R16">
    <cfRule type="cellIs" dxfId="82" priority="248" operator="equal">
      <formula>0</formula>
    </cfRule>
  </conditionalFormatting>
  <conditionalFormatting sqref="E7:E8">
    <cfRule type="cellIs" dxfId="81" priority="241" operator="equal">
      <formula>0</formula>
    </cfRule>
  </conditionalFormatting>
  <conditionalFormatting sqref="B170:B174">
    <cfRule type="duplicateValues" dxfId="80" priority="26"/>
    <cfRule type="duplicateValues" dxfId="79" priority="27"/>
    <cfRule type="duplicateValues" dxfId="78" priority="28"/>
    <cfRule type="duplicateValues" dxfId="77" priority="29"/>
    <cfRule type="duplicateValues" dxfId="76" priority="30"/>
    <cfRule type="duplicateValues" dxfId="75" priority="31"/>
    <cfRule type="duplicateValues" dxfId="74" priority="32"/>
    <cfRule type="duplicateValues" dxfId="73" priority="33"/>
  </conditionalFormatting>
  <conditionalFormatting sqref="B15:B111 B118 B125 B135:B169">
    <cfRule type="duplicateValues" dxfId="72" priority="34"/>
    <cfRule type="duplicateValues" dxfId="71" priority="35"/>
    <cfRule type="duplicateValues" dxfId="70" priority="36"/>
    <cfRule type="duplicateValues" dxfId="69" priority="37"/>
    <cfRule type="duplicateValues" dxfId="68" priority="38"/>
    <cfRule type="duplicateValues" dxfId="67" priority="39"/>
    <cfRule type="duplicateValues" dxfId="66" priority="40"/>
    <cfRule type="duplicateValues" dxfId="65" priority="41"/>
  </conditionalFormatting>
  <conditionalFormatting sqref="B112:B117">
    <cfRule type="duplicateValues" dxfId="64" priority="18"/>
    <cfRule type="duplicateValues" dxfId="63" priority="19"/>
    <cfRule type="duplicateValues" dxfId="62" priority="20"/>
    <cfRule type="duplicateValues" dxfId="61" priority="21"/>
    <cfRule type="duplicateValues" dxfId="60" priority="22"/>
    <cfRule type="duplicateValues" dxfId="59" priority="23"/>
    <cfRule type="duplicateValues" dxfId="58" priority="24"/>
    <cfRule type="duplicateValues" dxfId="57" priority="25"/>
  </conditionalFormatting>
  <conditionalFormatting sqref="B119:B124">
    <cfRule type="duplicateValues" dxfId="56" priority="10"/>
    <cfRule type="duplicateValues" dxfId="55" priority="11"/>
    <cfRule type="duplicateValues" dxfId="54" priority="12"/>
    <cfRule type="duplicateValues" dxfId="53" priority="13"/>
    <cfRule type="duplicateValues" dxfId="52" priority="14"/>
    <cfRule type="duplicateValues" dxfId="51" priority="15"/>
    <cfRule type="duplicateValues" dxfId="50" priority="16"/>
    <cfRule type="duplicateValues" dxfId="49" priority="17"/>
  </conditionalFormatting>
  <conditionalFormatting sqref="B126:B134">
    <cfRule type="duplicateValues" dxfId="48" priority="2"/>
    <cfRule type="duplicateValues" dxfId="47" priority="3"/>
    <cfRule type="duplicateValues" dxfId="46" priority="4"/>
    <cfRule type="duplicateValues" dxfId="45" priority="5"/>
    <cfRule type="duplicateValues" dxfId="44" priority="6"/>
    <cfRule type="duplicateValues" dxfId="43" priority="7"/>
    <cfRule type="duplicateValues" dxfId="42" priority="8"/>
    <cfRule type="duplicateValues" dxfId="41" priority="9"/>
  </conditionalFormatting>
  <conditionalFormatting sqref="N17:O174 T17:U174 I17:I174 L17:L174 R17:R174">
    <cfRule type="cellIs" dxfId="4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Błąd" error="Proszę wskazać Id PWRa z listy" xr:uid="{DD6F4ABC-BCF0-4A0B-B210-4430E49D52A8}">
          <x14:formula1>
            <xm:f>'Listy punktów styku'!$B$11:$B$40</xm:f>
          </x14:formula1>
          <xm:sqref>J15:J174</xm:sqref>
        </x14:dataValidation>
        <x14:dataValidation type="list" allowBlank="1" showErrorMessage="1" errorTitle="Błąd" error="Proszę podać Id FPS z listy._x000a_" xr:uid="{2CD0E19C-77CB-4CF6-892A-E75BF095E2F2}">
          <x14:formula1>
            <xm:f>'Listy punktów styku'!$B$44:$B$60</xm:f>
          </x14:formula1>
          <xm:sqref>P15:P174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A8B8-C446-49C5-A915-0818EAC09DAD}">
  <sheetPr>
    <pageSetUpPr fitToPage="1"/>
  </sheetPr>
  <dimension ref="A1:E65"/>
  <sheetViews>
    <sheetView workbookViewId="0">
      <selection activeCell="F9" sqref="F9"/>
    </sheetView>
  </sheetViews>
  <sheetFormatPr defaultColWidth="8.81640625" defaultRowHeight="14.5" x14ac:dyDescent="0.35"/>
  <cols>
    <col min="1" max="1" width="2.453125" style="11" customWidth="1"/>
    <col min="2" max="2" width="12.453125" style="11" customWidth="1"/>
    <col min="3" max="3" width="73" style="11" customWidth="1"/>
    <col min="4" max="4" width="16" style="11" customWidth="1"/>
    <col min="5" max="16384" width="8.81640625" style="11"/>
  </cols>
  <sheetData>
    <row r="1" spans="1:3" ht="28.5" customHeight="1" x14ac:dyDescent="0.35">
      <c r="A1" s="161" t="s">
        <v>975</v>
      </c>
      <c r="B1" s="161"/>
      <c r="C1" s="161"/>
    </row>
    <row r="2" spans="1:3" ht="6.75" customHeight="1" thickBot="1" x14ac:dyDescent="0.5">
      <c r="A2" s="19"/>
    </row>
    <row r="3" spans="1:3" ht="33.75" customHeight="1" thickBot="1" x14ac:dyDescent="0.5">
      <c r="A3" s="19"/>
      <c r="B3" s="32" t="s">
        <v>89</v>
      </c>
      <c r="C3" s="34" t="str">
        <f>IF('formularz cenowy'!N3="","",'formularz cenowy'!N3)</f>
        <v/>
      </c>
    </row>
    <row r="4" spans="1:3" ht="33.75" customHeight="1" thickBot="1" x14ac:dyDescent="0.5">
      <c r="A4" s="19"/>
      <c r="B4" s="33" t="s">
        <v>53</v>
      </c>
      <c r="C4" s="35" t="str">
        <f>IF('formularz cenowy'!N4="","",'formularz cenowy'!N4)</f>
        <v/>
      </c>
    </row>
    <row r="5" spans="1:3" ht="16.5" customHeight="1" thickBot="1" x14ac:dyDescent="0.5">
      <c r="A5" s="19"/>
      <c r="B5" s="159" t="s">
        <v>90</v>
      </c>
      <c r="C5" s="160"/>
    </row>
    <row r="6" spans="1:3" ht="44.5" customHeight="1" thickBot="1" x14ac:dyDescent="0.5">
      <c r="A6" s="19"/>
      <c r="B6" s="105" t="s">
        <v>15</v>
      </c>
      <c r="C6" s="36"/>
    </row>
    <row r="7" spans="1:3" ht="55.75" customHeight="1" thickBot="1" x14ac:dyDescent="0.5">
      <c r="A7" s="19"/>
      <c r="B7" s="106"/>
      <c r="C7" s="38" t="s">
        <v>95</v>
      </c>
    </row>
    <row r="8" spans="1:3" ht="15.5" x14ac:dyDescent="0.35">
      <c r="B8" s="107" t="str">
        <f>IF(IFERROR(VLOOKUP("*",$C$11:$C$40,1,FALSE)="",TRUE),"Błąd! Nie wskazano żadnego PWR.",IF(Limity!$E$12,"Błąd! Podano więcej PWR niż wskazany limit.",""))</f>
        <v>Błąd! Nie wskazano żadnego PWR.</v>
      </c>
    </row>
    <row r="9" spans="1:3" ht="30.75" customHeight="1" x14ac:dyDescent="0.35">
      <c r="B9" s="158" t="str">
        <f>"WARIANT A - lista PWR proponowanych przez Wykonawcę (specyfikacja PWR jest zawarta w pkt 2.1 Załącznika nr 1 do Zapytania ofertowego - SOPZ) - co najmniej 1, nie więcej niż "&amp;TEXT(Limity!$D$12,"0")</f>
        <v>WARIANT A - lista PWR proponowanych przez Wykonawcę (specyfikacja PWR jest zawarta w pkt 2.1 Załącznika nr 1 do Zapytania ofertowego - SOPZ) - co najmniej 1, nie więcej niż 30</v>
      </c>
      <c r="C9" s="158"/>
    </row>
    <row r="10" spans="1:3" x14ac:dyDescent="0.35">
      <c r="B10" s="12" t="s">
        <v>10</v>
      </c>
      <c r="C10" s="13" t="s">
        <v>11</v>
      </c>
    </row>
    <row r="11" spans="1:3" x14ac:dyDescent="0.35">
      <c r="A11" s="14"/>
      <c r="B11" s="18" t="str">
        <f>IF(C11&lt;&gt;"",IF(ROW(A11)-ROW($A$10)-COUNTBLANK($C10:C$11)&lt;=Limity!$D$12,"PWR_"&amp;TEXT(ROW(A11)-ROW($A$10),"0"),"BŁĄD liczby PWR"),"")</f>
        <v/>
      </c>
      <c r="C11" s="27"/>
    </row>
    <row r="12" spans="1:3" x14ac:dyDescent="0.35">
      <c r="A12" s="14"/>
      <c r="B12" s="18" t="str">
        <f>IF(C12&lt;&gt;"",IF(ROW(A12)-ROW($A$10)-COUNTBLANK($C$11:C11)&lt;=Limity!$D$12,"PWR_"&amp;TEXT(ROW(A12)-ROW($A$10),"0"),"BŁĄD liczby PWR"),"")</f>
        <v/>
      </c>
      <c r="C12" s="27"/>
    </row>
    <row r="13" spans="1:3" x14ac:dyDescent="0.35">
      <c r="A13" s="14"/>
      <c r="B13" s="18" t="str">
        <f>IF(C13&lt;&gt;"",IF(ROW(A13)-ROW($A$10)-COUNTBLANK($C$11:C12)&lt;=Limity!$D$12,"PWR_"&amp;TEXT(ROW(A13)-ROW($A$10),"0"),"BŁĄD liczby PWR"),"")</f>
        <v/>
      </c>
      <c r="C13" s="27"/>
    </row>
    <row r="14" spans="1:3" x14ac:dyDescent="0.35">
      <c r="A14" s="14"/>
      <c r="B14" s="18" t="str">
        <f>IF(C14&lt;&gt;"",IF(ROW(A14)-ROW($A$10)-COUNTBLANK($C$11:C13)&lt;=Limity!$D$12,"PWR_"&amp;TEXT(ROW(A14)-ROW($A$10),"0"),"BŁĄD liczby PWR"),"")</f>
        <v/>
      </c>
      <c r="C14" s="27"/>
    </row>
    <row r="15" spans="1:3" x14ac:dyDescent="0.35">
      <c r="A15" s="14"/>
      <c r="B15" s="18" t="str">
        <f>IF(C15&lt;&gt;"",IF(ROW(A15)-ROW($A$10)-COUNTBLANK($C$11:C14)&lt;=Limity!$D$12,"PWR_"&amp;TEXT(ROW(A15)-ROW($A$10),"0"),"BŁĄD liczby PWR"),"")</f>
        <v/>
      </c>
      <c r="C15" s="27"/>
    </row>
    <row r="16" spans="1:3" x14ac:dyDescent="0.35">
      <c r="A16" s="14"/>
      <c r="B16" s="18" t="str">
        <f>IF(C16&lt;&gt;"",IF(ROW(A16)-ROW($A$10)-COUNTBLANK($C$11:C15)&lt;=Limity!$D$12,"PWR_"&amp;TEXT(ROW(A16)-ROW($A$10),"0"),"BŁĄD liczby PWR"),"")</f>
        <v/>
      </c>
      <c r="C16" s="27"/>
    </row>
    <row r="17" spans="1:3" x14ac:dyDescent="0.35">
      <c r="A17" s="14"/>
      <c r="B17" s="18" t="str">
        <f>IF(C17&lt;&gt;"",IF(ROW(A17)-ROW($A$10)-COUNTBLANK($C$11:C16)&lt;=Limity!$D$12,"PWR_"&amp;TEXT(ROW(A17)-ROW($A$10),"0"),"BŁĄD liczby PWR"),"")</f>
        <v/>
      </c>
      <c r="C17" s="27"/>
    </row>
    <row r="18" spans="1:3" x14ac:dyDescent="0.35">
      <c r="A18" s="14"/>
      <c r="B18" s="18" t="str">
        <f>IF(C18&lt;&gt;"",IF(ROW(A18)-ROW($A$10)-COUNTBLANK($C$11:C17)&lt;=Limity!$D$12,"PWR_"&amp;TEXT(ROW(A18)-ROW($A$10),"0"),"BŁĄD liczby PWR"),"")</f>
        <v/>
      </c>
      <c r="C18" s="27"/>
    </row>
    <row r="19" spans="1:3" x14ac:dyDescent="0.35">
      <c r="A19" s="14"/>
      <c r="B19" s="18" t="str">
        <f>IF(C19&lt;&gt;"",IF(ROW(A19)-ROW($A$10)-COUNTBLANK($C$11:C18)&lt;=Limity!$D$12,"PWR_"&amp;TEXT(ROW(A19)-ROW($A$10),"0"),"BŁĄD liczby PWR"),"")</f>
        <v/>
      </c>
      <c r="C19" s="27"/>
    </row>
    <row r="20" spans="1:3" x14ac:dyDescent="0.35">
      <c r="A20" s="14"/>
      <c r="B20" s="18" t="str">
        <f>IF(C20&lt;&gt;"",IF(ROW(A20)-ROW($A$10)-COUNTBLANK($C$11:C19)&lt;=Limity!$D$12,"PWR_"&amp;TEXT(ROW(A20)-ROW($A$10),"0"),"BŁĄD liczby PWR"),"")</f>
        <v/>
      </c>
      <c r="C20" s="27"/>
    </row>
    <row r="21" spans="1:3" x14ac:dyDescent="0.35">
      <c r="A21" s="14"/>
      <c r="B21" s="18" t="str">
        <f>IF(C21&lt;&gt;"",IF(ROW(A21)-ROW($A$10)-COUNTBLANK($C$11:C20)&lt;=Limity!$D$12,"PWR_"&amp;TEXT(ROW(A21)-ROW($A$10),"0"),"BŁĄD liczby PWR"),"")</f>
        <v/>
      </c>
      <c r="C21" s="27"/>
    </row>
    <row r="22" spans="1:3" x14ac:dyDescent="0.35">
      <c r="A22" s="14"/>
      <c r="B22" s="18" t="str">
        <f>IF(C22&lt;&gt;"",IF(ROW(A22)-ROW($A$10)-COUNTBLANK($C$11:C21)&lt;=Limity!$D$12,"PWR_"&amp;TEXT(ROW(A22)-ROW($A$10),"0"),"BŁĄD liczby PWR"),"")</f>
        <v/>
      </c>
      <c r="C22" s="27"/>
    </row>
    <row r="23" spans="1:3" x14ac:dyDescent="0.35">
      <c r="A23" s="14"/>
      <c r="B23" s="18" t="str">
        <f>IF(C23&lt;&gt;"",IF(ROW(A23)-ROW($A$10)-COUNTBLANK($C$11:C22)&lt;=Limity!$D$12,"PWR_"&amp;TEXT(ROW(A23)-ROW($A$10),"0"),"BŁĄD liczby PWR"),"")</f>
        <v/>
      </c>
      <c r="C23" s="27"/>
    </row>
    <row r="24" spans="1:3" x14ac:dyDescent="0.35">
      <c r="A24" s="14"/>
      <c r="B24" s="18" t="str">
        <f>IF(C24&lt;&gt;"",IF(ROW(A24)-ROW($A$10)-COUNTBLANK($C$11:C23)&lt;=Limity!$D$12,"PWR_"&amp;TEXT(ROW(A24)-ROW($A$10),"0"),"BŁĄD liczby PWR"),"")</f>
        <v/>
      </c>
      <c r="C24" s="27"/>
    </row>
    <row r="25" spans="1:3" x14ac:dyDescent="0.35">
      <c r="A25" s="14"/>
      <c r="B25" s="18" t="str">
        <f>IF(C25&lt;&gt;"",IF(ROW(A25)-ROW($A$10)-COUNTBLANK($C$11:C24)&lt;=Limity!$D$12,"PWR_"&amp;TEXT(ROW(A25)-ROW($A$10),"0"),"BŁĄD liczby PWR"),"")</f>
        <v/>
      </c>
      <c r="C25" s="27"/>
    </row>
    <row r="26" spans="1:3" x14ac:dyDescent="0.35">
      <c r="A26" s="14"/>
      <c r="B26" s="18" t="str">
        <f>IF(C26&lt;&gt;"",IF(ROW(A26)-ROW($A$10)-COUNTBLANK($C$11:C25)&lt;=Limity!$D$12,"PWR_"&amp;TEXT(ROW(A26)-ROW($A$10),"0"),"BŁĄD liczby PWR"),"")</f>
        <v/>
      </c>
      <c r="C26" s="27"/>
    </row>
    <row r="27" spans="1:3" x14ac:dyDescent="0.35">
      <c r="A27" s="14"/>
      <c r="B27" s="18" t="str">
        <f>IF(C27&lt;&gt;"",IF(ROW(A27)-ROW($A$10)-COUNTBLANK($C$11:C26)&lt;=Limity!$D$12,"PWR_"&amp;TEXT(ROW(A27)-ROW($A$10),"0"),"BŁĄD liczby PWR"),"")</f>
        <v/>
      </c>
      <c r="C27" s="27"/>
    </row>
    <row r="28" spans="1:3" x14ac:dyDescent="0.35">
      <c r="A28" s="14"/>
      <c r="B28" s="18" t="str">
        <f>IF(C28&lt;&gt;"",IF(ROW(A28)-ROW($A$10)-COUNTBLANK($C$11:C27)&lt;=Limity!$D$12,"PWR_"&amp;TEXT(ROW(A28)-ROW($A$10),"0"),"BŁĄD liczby PWR"),"")</f>
        <v/>
      </c>
      <c r="C28" s="27"/>
    </row>
    <row r="29" spans="1:3" x14ac:dyDescent="0.35">
      <c r="A29" s="14"/>
      <c r="B29" s="18" t="str">
        <f>IF(C29&lt;&gt;"",IF(ROW(A29)-ROW($A$10)-COUNTBLANK($C$11:C28)&lt;=Limity!$D$12,"PWR_"&amp;TEXT(ROW(A29)-ROW($A$10),"0"),"BŁĄD liczby PWR"),"")</f>
        <v/>
      </c>
      <c r="C29" s="27"/>
    </row>
    <row r="30" spans="1:3" x14ac:dyDescent="0.35">
      <c r="A30" s="14"/>
      <c r="B30" s="18" t="str">
        <f>IF(C30&lt;&gt;"",IF(ROW(A30)-ROW($A$10)-COUNTBLANK($C$11:C29)&lt;=Limity!$D$12,"PWR_"&amp;TEXT(ROW(A30)-ROW($A$10),"0"),"BŁĄD liczby PWR"),"")</f>
        <v/>
      </c>
      <c r="C30" s="27"/>
    </row>
    <row r="31" spans="1:3" x14ac:dyDescent="0.35">
      <c r="A31" s="14"/>
      <c r="B31" s="18" t="str">
        <f>IF(C31&lt;&gt;"",IF(ROW(A31)-ROW($A$10)-COUNTBLANK($C$11:C30)&lt;=Limity!$D$12,"PWR_"&amp;TEXT(ROW(A31)-ROW($A$10),"0"),"BŁĄD liczby PWR"),"")</f>
        <v/>
      </c>
      <c r="C31" s="27"/>
    </row>
    <row r="32" spans="1:3" x14ac:dyDescent="0.35">
      <c r="A32" s="14"/>
      <c r="B32" s="18" t="str">
        <f>IF(C32&lt;&gt;"",IF(ROW(A32)-ROW($A$10)-COUNTBLANK($C$11:C31)&lt;=Limity!$D$12,"PWR_"&amp;TEXT(ROW(A32)-ROW($A$10),"0"),"BŁĄD liczby PWR"),"")</f>
        <v/>
      </c>
      <c r="C32" s="27"/>
    </row>
    <row r="33" spans="1:3" x14ac:dyDescent="0.35">
      <c r="A33" s="14"/>
      <c r="B33" s="18" t="str">
        <f>IF(C33&lt;&gt;"",IF(ROW(A33)-ROW($A$10)-COUNTBLANK($C$11:C32)&lt;=Limity!$D$12,"PWR_"&amp;TEXT(ROW(A33)-ROW($A$10),"0"),"BŁĄD liczby PWR"),"")</f>
        <v/>
      </c>
      <c r="C33" s="27"/>
    </row>
    <row r="34" spans="1:3" x14ac:dyDescent="0.35">
      <c r="A34" s="14"/>
      <c r="B34" s="18" t="str">
        <f>IF(C34&lt;&gt;"",IF(ROW(A34)-ROW($A$10)-COUNTBLANK($C$11:C33)&lt;=Limity!$D$12,"PWR_"&amp;TEXT(ROW(A34)-ROW($A$10),"0"),"BŁĄD liczby PWR"),"")</f>
        <v/>
      </c>
      <c r="C34" s="27"/>
    </row>
    <row r="35" spans="1:3" x14ac:dyDescent="0.35">
      <c r="A35" s="14"/>
      <c r="B35" s="18" t="str">
        <f>IF(C35&lt;&gt;"",IF(ROW(A35)-ROW($A$10)-COUNTBLANK($C$11:C34)&lt;=Limity!$D$12,"PWR_"&amp;TEXT(ROW(A35)-ROW($A$10),"0"),"BŁĄD liczby PWR"),"")</f>
        <v/>
      </c>
      <c r="C35" s="27"/>
    </row>
    <row r="36" spans="1:3" x14ac:dyDescent="0.35">
      <c r="A36" s="14"/>
      <c r="B36" s="18" t="str">
        <f>IF(C36&lt;&gt;"",IF(ROW(A36)-ROW($A$10)-COUNTBLANK($C$11:C35)&lt;=Limity!$D$12,"PWR_"&amp;TEXT(ROW(A36)-ROW($A$10),"0"),"BŁĄD liczby PWR"),"")</f>
        <v/>
      </c>
      <c r="C36" s="27"/>
    </row>
    <row r="37" spans="1:3" x14ac:dyDescent="0.35">
      <c r="A37" s="14"/>
      <c r="B37" s="18" t="str">
        <f>IF(C37&lt;&gt;"",IF(ROW(A37)-ROW($A$10)-COUNTBLANK($C$11:C36)&lt;=Limity!$D$12,"PWR_"&amp;TEXT(ROW(A37)-ROW($A$10),"0"),"BŁĄD liczby PWR"),"")</f>
        <v/>
      </c>
      <c r="C37" s="27"/>
    </row>
    <row r="38" spans="1:3" x14ac:dyDescent="0.35">
      <c r="A38" s="14"/>
      <c r="B38" s="18" t="str">
        <f>IF(C38&lt;&gt;"",IF(ROW(A38)-ROW($A$10)-COUNTBLANK($C$11:C37)&lt;=Limity!$D$12,"PWR_"&amp;TEXT(ROW(A38)-ROW($A$10),"0"),"BŁĄD liczby PWR"),"")</f>
        <v/>
      </c>
      <c r="C38" s="27"/>
    </row>
    <row r="39" spans="1:3" x14ac:dyDescent="0.35">
      <c r="A39" s="14"/>
      <c r="B39" s="18" t="str">
        <f>IF(C39&lt;&gt;"",IF(ROW(A39)-ROW($A$10)-COUNTBLANK($C$11:C38)&lt;=Limity!$D$12,"PWR_"&amp;TEXT(ROW(A39)-ROW($A$10),"0"),"BŁĄD liczby PWR"),"")</f>
        <v/>
      </c>
      <c r="C39" s="27"/>
    </row>
    <row r="40" spans="1:3" x14ac:dyDescent="0.35">
      <c r="A40" s="14"/>
      <c r="B40" s="18" t="str">
        <f>IF(C40&lt;&gt;"",IF(ROW(A40)-ROW($A$10)-COUNTBLANK($C$11:C39)&lt;=Limity!$D$12,"PWR_"&amp;TEXT(ROW(A40)-ROW($A$10),"0"),"BŁĄD liczby PWR"),"")</f>
        <v/>
      </c>
      <c r="C40" s="27"/>
    </row>
    <row r="41" spans="1:3" x14ac:dyDescent="0.35">
      <c r="B41" s="15"/>
      <c r="C41" s="16"/>
    </row>
    <row r="42" spans="1:3" ht="30.75" customHeight="1" x14ac:dyDescent="0.35">
      <c r="B42" s="158" t="s">
        <v>41</v>
      </c>
      <c r="C42" s="158"/>
    </row>
    <row r="43" spans="1:3" x14ac:dyDescent="0.35">
      <c r="B43" s="12" t="s">
        <v>12</v>
      </c>
      <c r="C43" s="13" t="s">
        <v>11</v>
      </c>
    </row>
    <row r="44" spans="1:3" x14ac:dyDescent="0.35">
      <c r="A44" s="14"/>
      <c r="B44" s="10" t="s">
        <v>24</v>
      </c>
      <c r="C44" s="108" t="s">
        <v>93</v>
      </c>
    </row>
    <row r="45" spans="1:3" ht="21" x14ac:dyDescent="0.35">
      <c r="A45" s="14"/>
      <c r="B45" s="10" t="s">
        <v>25</v>
      </c>
      <c r="C45" s="108" t="s">
        <v>91</v>
      </c>
    </row>
    <row r="46" spans="1:3" ht="21" x14ac:dyDescent="0.35">
      <c r="A46" s="14"/>
      <c r="B46" s="10" t="s">
        <v>26</v>
      </c>
      <c r="C46" s="108" t="s">
        <v>96</v>
      </c>
    </row>
    <row r="47" spans="1:3" x14ac:dyDescent="0.35">
      <c r="A47" s="14"/>
      <c r="B47" s="10" t="s">
        <v>27</v>
      </c>
      <c r="C47" s="108" t="s">
        <v>62</v>
      </c>
    </row>
    <row r="48" spans="1:3" ht="21" x14ac:dyDescent="0.35">
      <c r="A48" s="14"/>
      <c r="B48" s="10" t="s">
        <v>28</v>
      </c>
      <c r="C48" s="108" t="s">
        <v>63</v>
      </c>
    </row>
    <row r="49" spans="1:5" ht="21" x14ac:dyDescent="0.35">
      <c r="A49" s="14"/>
      <c r="B49" s="10" t="s">
        <v>29</v>
      </c>
      <c r="C49" s="108" t="s">
        <v>64</v>
      </c>
    </row>
    <row r="50" spans="1:5" ht="21" x14ac:dyDescent="0.35">
      <c r="A50" s="14"/>
      <c r="B50" s="10" t="s">
        <v>30</v>
      </c>
      <c r="C50" s="108" t="s">
        <v>65</v>
      </c>
    </row>
    <row r="51" spans="1:5" ht="21" x14ac:dyDescent="0.35">
      <c r="A51" s="14"/>
      <c r="B51" s="10" t="s">
        <v>31</v>
      </c>
      <c r="C51" s="108" t="s">
        <v>66</v>
      </c>
    </row>
    <row r="52" spans="1:5" ht="21" x14ac:dyDescent="0.35">
      <c r="A52" s="14"/>
      <c r="B52" s="10" t="s">
        <v>32</v>
      </c>
      <c r="C52" s="108" t="s">
        <v>67</v>
      </c>
    </row>
    <row r="53" spans="1:5" ht="21" x14ac:dyDescent="0.35">
      <c r="A53" s="14"/>
      <c r="B53" s="10" t="s">
        <v>33</v>
      </c>
      <c r="C53" s="108" t="s">
        <v>68</v>
      </c>
    </row>
    <row r="54" spans="1:5" ht="21" x14ac:dyDescent="0.35">
      <c r="A54" s="14"/>
      <c r="B54" s="10" t="s">
        <v>34</v>
      </c>
      <c r="C54" s="108" t="s">
        <v>69</v>
      </c>
    </row>
    <row r="55" spans="1:5" ht="21" x14ac:dyDescent="0.35">
      <c r="A55" s="14"/>
      <c r="B55" s="10" t="s">
        <v>35</v>
      </c>
      <c r="C55" s="108" t="s">
        <v>70</v>
      </c>
    </row>
    <row r="56" spans="1:5" ht="21" x14ac:dyDescent="0.35">
      <c r="A56" s="14"/>
      <c r="B56" s="10" t="s">
        <v>36</v>
      </c>
      <c r="C56" s="108" t="s">
        <v>71</v>
      </c>
    </row>
    <row r="57" spans="1:5" ht="21" x14ac:dyDescent="0.35">
      <c r="A57" s="14"/>
      <c r="B57" s="10" t="s">
        <v>37</v>
      </c>
      <c r="C57" s="108" t="s">
        <v>72</v>
      </c>
    </row>
    <row r="58" spans="1:5" ht="21" x14ac:dyDescent="0.35">
      <c r="A58" s="14"/>
      <c r="B58" s="10" t="s">
        <v>38</v>
      </c>
      <c r="C58" s="108" t="s">
        <v>73</v>
      </c>
    </row>
    <row r="59" spans="1:5" ht="21" x14ac:dyDescent="0.35">
      <c r="A59" s="14"/>
      <c r="B59" s="10" t="s">
        <v>39</v>
      </c>
      <c r="C59" s="108" t="s">
        <v>74</v>
      </c>
    </row>
    <row r="60" spans="1:5" ht="21" x14ac:dyDescent="0.35">
      <c r="A60" s="14"/>
      <c r="B60" s="10" t="s">
        <v>40</v>
      </c>
      <c r="C60" s="108" t="s">
        <v>75</v>
      </c>
    </row>
    <row r="61" spans="1:5" x14ac:dyDescent="0.35">
      <c r="A61" s="14"/>
      <c r="B61" s="14"/>
    </row>
    <row r="63" spans="1:5" s="17" customFormat="1" x14ac:dyDescent="0.35">
      <c r="A63" s="11"/>
      <c r="B63" s="11"/>
      <c r="C63" s="11"/>
      <c r="D63" s="11"/>
      <c r="E63" s="11"/>
    </row>
    <row r="64" spans="1:5" s="17" customFormat="1" ht="26.25" customHeight="1" x14ac:dyDescent="0.35">
      <c r="A64" s="11"/>
      <c r="B64" s="11"/>
      <c r="C64" s="11"/>
      <c r="D64" s="11"/>
      <c r="E64" s="11"/>
    </row>
    <row r="65" spans="1:5" s="17" customFormat="1" x14ac:dyDescent="0.35">
      <c r="A65" s="11"/>
      <c r="B65" s="11"/>
      <c r="C65" s="11"/>
      <c r="D65" s="11"/>
      <c r="E65" s="11"/>
    </row>
  </sheetData>
  <sheetProtection algorithmName="SHA-512" hashValue="hy2kGLV2yB+kS3TzkJfs3TUBTMDmPuns8zikNPnvhIrNHnObqZfmlhV6WGKq33QZ0huw+NzJqWDO3sEH0A6NDg==" saltValue="UcIUEEoiq+BMi3MYpnJ5PA==" spinCount="100000" sheet="1" autoFilter="0"/>
  <mergeCells count="4">
    <mergeCell ref="B9:C9"/>
    <mergeCell ref="B42:C42"/>
    <mergeCell ref="B5:C5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Strona &amp;P z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F6A9-EAF9-4E3D-B1B4-01BF6217E38F}">
  <sheetPr>
    <pageSetUpPr fitToPage="1"/>
  </sheetPr>
  <dimension ref="A1:O162"/>
  <sheetViews>
    <sheetView zoomScaleNormal="100" workbookViewId="0">
      <selection activeCell="J35" sqref="J35"/>
    </sheetView>
  </sheetViews>
  <sheetFormatPr defaultRowHeight="14.5" x14ac:dyDescent="0.35"/>
  <cols>
    <col min="1" max="1" width="4.81640625" style="37" customWidth="1"/>
    <col min="2" max="2" width="9.81640625" style="115" bestFit="1" customWidth="1"/>
    <col min="3" max="3" width="9" style="115" bestFit="1" customWidth="1"/>
    <col min="4" max="4" width="19" style="114" customWidth="1"/>
    <col min="5" max="5" width="21.1796875" bestFit="1" customWidth="1"/>
    <col min="6" max="6" width="18" customWidth="1"/>
    <col min="7" max="7" width="7.81640625" bestFit="1" customWidth="1"/>
    <col min="8" max="8" width="24.81640625" bestFit="1" customWidth="1"/>
    <col min="9" max="9" width="8" bestFit="1" customWidth="1"/>
    <col min="10" max="10" width="24.1796875" customWidth="1"/>
    <col min="11" max="11" width="6" bestFit="1" customWidth="1"/>
    <col min="12" max="12" width="23" style="1" customWidth="1"/>
    <col min="13" max="13" width="14.81640625" customWidth="1"/>
    <col min="14" max="14" width="8.81640625" customWidth="1"/>
    <col min="15" max="15" width="9.54296875" customWidth="1"/>
  </cols>
  <sheetData>
    <row r="1" spans="1:15" s="11" customFormat="1" ht="29.5" customHeight="1" x14ac:dyDescent="0.35">
      <c r="A1" s="109" t="s">
        <v>976</v>
      </c>
      <c r="B1" s="119"/>
      <c r="C1" s="119"/>
      <c r="D1" s="118"/>
      <c r="E1" s="109"/>
      <c r="F1" s="109"/>
      <c r="G1" s="40"/>
      <c r="H1" s="40"/>
      <c r="I1" s="40"/>
      <c r="J1" s="40"/>
      <c r="K1" s="40"/>
      <c r="L1" s="40"/>
      <c r="M1" s="40"/>
      <c r="N1" s="40"/>
      <c r="O1" s="40"/>
    </row>
    <row r="2" spans="1:15" ht="26" x14ac:dyDescent="0.35">
      <c r="A2" s="29" t="s">
        <v>7</v>
      </c>
      <c r="B2" s="29" t="s">
        <v>2</v>
      </c>
      <c r="C2" s="29" t="s">
        <v>76</v>
      </c>
      <c r="D2" s="29" t="s">
        <v>3</v>
      </c>
      <c r="E2" s="39" t="s">
        <v>87</v>
      </c>
      <c r="F2" s="39" t="s">
        <v>86</v>
      </c>
      <c r="G2" s="39" t="s">
        <v>92</v>
      </c>
      <c r="H2" s="39" t="s">
        <v>85</v>
      </c>
      <c r="I2" s="39" t="s">
        <v>77</v>
      </c>
      <c r="J2" s="39" t="s">
        <v>83</v>
      </c>
      <c r="K2" s="39" t="s">
        <v>78</v>
      </c>
      <c r="L2" s="39" t="s">
        <v>84</v>
      </c>
      <c r="M2" s="39" t="s">
        <v>4</v>
      </c>
      <c r="N2" s="39" t="s">
        <v>79</v>
      </c>
      <c r="O2" s="39" t="s">
        <v>80</v>
      </c>
    </row>
    <row r="3" spans="1:15" x14ac:dyDescent="0.35">
      <c r="A3" s="121">
        <v>1</v>
      </c>
      <c r="B3" s="120">
        <v>13284</v>
      </c>
      <c r="C3" s="120" t="s">
        <v>261</v>
      </c>
      <c r="D3" s="120" t="s">
        <v>262</v>
      </c>
      <c r="E3" s="117" t="s">
        <v>81</v>
      </c>
      <c r="F3" s="117" t="s">
        <v>99</v>
      </c>
      <c r="G3" s="116" t="s">
        <v>263</v>
      </c>
      <c r="H3" s="117" t="s">
        <v>264</v>
      </c>
      <c r="I3" s="117" t="s">
        <v>265</v>
      </c>
      <c r="J3" s="117" t="s">
        <v>266</v>
      </c>
      <c r="K3" s="117" t="s">
        <v>267</v>
      </c>
      <c r="L3" s="117" t="s">
        <v>115</v>
      </c>
      <c r="M3" s="116">
        <v>106</v>
      </c>
      <c r="N3" s="124">
        <v>241062</v>
      </c>
      <c r="O3" s="124">
        <v>382153</v>
      </c>
    </row>
    <row r="4" spans="1:15" x14ac:dyDescent="0.35">
      <c r="A4" s="121">
        <v>2</v>
      </c>
      <c r="B4" s="120">
        <v>76971</v>
      </c>
      <c r="C4" s="120" t="s">
        <v>268</v>
      </c>
      <c r="D4" s="120" t="s">
        <v>269</v>
      </c>
      <c r="E4" s="117" t="s">
        <v>81</v>
      </c>
      <c r="F4" s="117" t="s">
        <v>103</v>
      </c>
      <c r="G4" s="116" t="s">
        <v>270</v>
      </c>
      <c r="H4" s="117" t="s">
        <v>271</v>
      </c>
      <c r="I4" s="117" t="s">
        <v>272</v>
      </c>
      <c r="J4" s="117" t="s">
        <v>273</v>
      </c>
      <c r="K4" s="117" t="s">
        <v>126</v>
      </c>
      <c r="L4" s="117" t="s">
        <v>102</v>
      </c>
      <c r="M4" s="116">
        <v>53</v>
      </c>
      <c r="N4" s="117">
        <v>283174</v>
      </c>
      <c r="O4" s="117">
        <v>326900</v>
      </c>
    </row>
    <row r="5" spans="1:15" x14ac:dyDescent="0.35">
      <c r="A5" s="121">
        <v>3</v>
      </c>
      <c r="B5" s="123">
        <v>14315014</v>
      </c>
      <c r="C5" s="123"/>
      <c r="D5" s="123" t="s">
        <v>274</v>
      </c>
      <c r="E5" s="124" t="s">
        <v>81</v>
      </c>
      <c r="F5" s="124" t="s">
        <v>104</v>
      </c>
      <c r="G5" s="125" t="s">
        <v>105</v>
      </c>
      <c r="H5" s="124" t="s">
        <v>106</v>
      </c>
      <c r="I5" s="127" t="s">
        <v>107</v>
      </c>
      <c r="J5" s="124" t="s">
        <v>106</v>
      </c>
      <c r="K5" s="125" t="s">
        <v>137</v>
      </c>
      <c r="L5" s="124" t="s">
        <v>138</v>
      </c>
      <c r="M5" s="125" t="s">
        <v>275</v>
      </c>
      <c r="N5" s="124">
        <v>304525</v>
      </c>
      <c r="O5" s="124">
        <v>322368</v>
      </c>
    </row>
    <row r="6" spans="1:15" x14ac:dyDescent="0.35">
      <c r="A6" s="121">
        <v>4</v>
      </c>
      <c r="B6" s="120">
        <v>109678</v>
      </c>
      <c r="C6" s="120" t="s">
        <v>276</v>
      </c>
      <c r="D6" s="120" t="s">
        <v>277</v>
      </c>
      <c r="E6" s="117" t="s">
        <v>81</v>
      </c>
      <c r="F6" s="117" t="s">
        <v>108</v>
      </c>
      <c r="G6" s="116" t="s">
        <v>278</v>
      </c>
      <c r="H6" s="117" t="s">
        <v>279</v>
      </c>
      <c r="I6" s="117" t="s">
        <v>280</v>
      </c>
      <c r="J6" s="117" t="s">
        <v>279</v>
      </c>
      <c r="K6" s="117" t="s">
        <v>153</v>
      </c>
      <c r="L6" s="117" t="s">
        <v>196</v>
      </c>
      <c r="M6" s="116">
        <v>4</v>
      </c>
      <c r="N6" s="117">
        <v>286193</v>
      </c>
      <c r="O6" s="117">
        <v>382738</v>
      </c>
    </row>
    <row r="7" spans="1:15" x14ac:dyDescent="0.35">
      <c r="A7" s="121">
        <v>5</v>
      </c>
      <c r="B7" s="120">
        <v>118072</v>
      </c>
      <c r="C7" s="120" t="s">
        <v>281</v>
      </c>
      <c r="D7" s="120">
        <v>110552</v>
      </c>
      <c r="E7" s="117" t="s">
        <v>81</v>
      </c>
      <c r="F7" s="117" t="s">
        <v>108</v>
      </c>
      <c r="G7" s="116" t="s">
        <v>282</v>
      </c>
      <c r="H7" s="117" t="s">
        <v>283</v>
      </c>
      <c r="I7" s="117" t="s">
        <v>284</v>
      </c>
      <c r="J7" s="117" t="s">
        <v>283</v>
      </c>
      <c r="K7" s="117" t="s">
        <v>285</v>
      </c>
      <c r="L7" s="117" t="s">
        <v>145</v>
      </c>
      <c r="M7" s="116" t="s">
        <v>286</v>
      </c>
      <c r="N7" s="117">
        <v>380728</v>
      </c>
      <c r="O7" s="117">
        <v>295075</v>
      </c>
    </row>
    <row r="8" spans="1:15" x14ac:dyDescent="0.35">
      <c r="A8" s="121">
        <v>6</v>
      </c>
      <c r="B8" s="120">
        <v>150298</v>
      </c>
      <c r="C8" s="120" t="s">
        <v>287</v>
      </c>
      <c r="D8" s="120" t="s">
        <v>288</v>
      </c>
      <c r="E8" s="117" t="s">
        <v>81</v>
      </c>
      <c r="F8" s="117" t="s">
        <v>109</v>
      </c>
      <c r="G8" s="116" t="s">
        <v>112</v>
      </c>
      <c r="H8" s="117" t="s">
        <v>110</v>
      </c>
      <c r="I8" s="117" t="s">
        <v>111</v>
      </c>
      <c r="J8" s="117" t="s">
        <v>110</v>
      </c>
      <c r="K8" s="117" t="s">
        <v>289</v>
      </c>
      <c r="L8" s="117" t="s">
        <v>113</v>
      </c>
      <c r="M8" s="116">
        <v>9</v>
      </c>
      <c r="N8" s="117">
        <v>366689</v>
      </c>
      <c r="O8" s="117">
        <v>261614</v>
      </c>
    </row>
    <row r="9" spans="1:15" x14ac:dyDescent="0.35">
      <c r="A9" s="121">
        <v>7</v>
      </c>
      <c r="B9" s="120">
        <v>217722</v>
      </c>
      <c r="C9" s="120" t="s">
        <v>290</v>
      </c>
      <c r="D9" s="120" t="s">
        <v>291</v>
      </c>
      <c r="E9" s="117" t="s">
        <v>81</v>
      </c>
      <c r="F9" s="117" t="s">
        <v>292</v>
      </c>
      <c r="G9" s="116" t="s">
        <v>293</v>
      </c>
      <c r="H9" s="117" t="s">
        <v>294</v>
      </c>
      <c r="I9" s="117" t="s">
        <v>295</v>
      </c>
      <c r="J9" s="117" t="s">
        <v>296</v>
      </c>
      <c r="K9" s="117" t="s">
        <v>126</v>
      </c>
      <c r="L9" s="117" t="s">
        <v>102</v>
      </c>
      <c r="M9" s="116">
        <v>27</v>
      </c>
      <c r="N9" s="124">
        <v>361643</v>
      </c>
      <c r="O9" s="124">
        <v>324880</v>
      </c>
    </row>
    <row r="10" spans="1:15" x14ac:dyDescent="0.35">
      <c r="A10" s="121">
        <v>8</v>
      </c>
      <c r="B10" s="120">
        <v>445285</v>
      </c>
      <c r="C10" s="120" t="s">
        <v>297</v>
      </c>
      <c r="D10" s="120" t="s">
        <v>298</v>
      </c>
      <c r="E10" s="117" t="s">
        <v>81</v>
      </c>
      <c r="F10" s="117" t="s">
        <v>118</v>
      </c>
      <c r="G10" s="116" t="s">
        <v>119</v>
      </c>
      <c r="H10" s="117" t="s">
        <v>118</v>
      </c>
      <c r="I10" s="117" t="s">
        <v>120</v>
      </c>
      <c r="J10" s="117" t="s">
        <v>118</v>
      </c>
      <c r="K10" s="117" t="s">
        <v>299</v>
      </c>
      <c r="L10" s="117" t="s">
        <v>300</v>
      </c>
      <c r="M10" s="117">
        <v>51</v>
      </c>
      <c r="N10" s="117">
        <v>365254</v>
      </c>
      <c r="O10" s="117">
        <v>352097</v>
      </c>
    </row>
    <row r="11" spans="1:15" x14ac:dyDescent="0.35">
      <c r="A11" s="121">
        <v>9</v>
      </c>
      <c r="B11" s="123">
        <v>3003722</v>
      </c>
      <c r="C11" s="123"/>
      <c r="D11" s="123">
        <v>49980</v>
      </c>
      <c r="E11" s="124" t="s">
        <v>81</v>
      </c>
      <c r="F11" s="124" t="s">
        <v>121</v>
      </c>
      <c r="G11" s="125" t="s">
        <v>122</v>
      </c>
      <c r="H11" s="124" t="s">
        <v>123</v>
      </c>
      <c r="I11" s="125" t="s">
        <v>301</v>
      </c>
      <c r="J11" s="124" t="s">
        <v>302</v>
      </c>
      <c r="K11" s="117" t="s">
        <v>126</v>
      </c>
      <c r="L11" s="124"/>
      <c r="M11" s="124">
        <v>27</v>
      </c>
      <c r="N11" s="124">
        <v>356609</v>
      </c>
      <c r="O11" s="124">
        <v>352896</v>
      </c>
    </row>
    <row r="12" spans="1:15" x14ac:dyDescent="0.35">
      <c r="A12" s="121">
        <v>10</v>
      </c>
      <c r="B12" s="120">
        <v>559662</v>
      </c>
      <c r="C12" s="120" t="s">
        <v>303</v>
      </c>
      <c r="D12" s="120" t="s">
        <v>304</v>
      </c>
      <c r="E12" s="117" t="s">
        <v>125</v>
      </c>
      <c r="F12" s="117" t="s">
        <v>305</v>
      </c>
      <c r="G12" s="116" t="s">
        <v>306</v>
      </c>
      <c r="H12" s="117" t="s">
        <v>307</v>
      </c>
      <c r="I12" s="117" t="s">
        <v>308</v>
      </c>
      <c r="J12" s="117" t="s">
        <v>307</v>
      </c>
      <c r="K12" s="117" t="s">
        <v>309</v>
      </c>
      <c r="L12" s="117" t="s">
        <v>310</v>
      </c>
      <c r="M12" s="116">
        <v>9</v>
      </c>
      <c r="N12" s="117">
        <v>548519</v>
      </c>
      <c r="O12" s="117">
        <v>450371</v>
      </c>
    </row>
    <row r="13" spans="1:15" x14ac:dyDescent="0.35">
      <c r="A13" s="121">
        <v>11</v>
      </c>
      <c r="B13" s="120">
        <v>576058</v>
      </c>
      <c r="C13" s="120" t="s">
        <v>311</v>
      </c>
      <c r="D13" s="120" t="s">
        <v>312</v>
      </c>
      <c r="E13" s="117" t="s">
        <v>125</v>
      </c>
      <c r="F13" s="117" t="s">
        <v>305</v>
      </c>
      <c r="G13" s="116" t="s">
        <v>313</v>
      </c>
      <c r="H13" s="117" t="s">
        <v>314</v>
      </c>
      <c r="I13" s="117" t="s">
        <v>315</v>
      </c>
      <c r="J13" s="117" t="s">
        <v>314</v>
      </c>
      <c r="K13" s="117" t="s">
        <v>129</v>
      </c>
      <c r="L13" s="117" t="s">
        <v>124</v>
      </c>
      <c r="M13" s="116">
        <v>44</v>
      </c>
      <c r="N13" s="117">
        <v>549584</v>
      </c>
      <c r="O13" s="117">
        <v>438529</v>
      </c>
    </row>
    <row r="14" spans="1:15" x14ac:dyDescent="0.35">
      <c r="A14" s="121">
        <v>12</v>
      </c>
      <c r="B14" s="120">
        <v>606038</v>
      </c>
      <c r="C14" s="120" t="s">
        <v>316</v>
      </c>
      <c r="D14" s="120" t="s">
        <v>317</v>
      </c>
      <c r="E14" s="117" t="s">
        <v>125</v>
      </c>
      <c r="F14" s="117" t="s">
        <v>127</v>
      </c>
      <c r="G14" s="116" t="s">
        <v>318</v>
      </c>
      <c r="H14" s="117" t="s">
        <v>128</v>
      </c>
      <c r="I14" s="117" t="s">
        <v>319</v>
      </c>
      <c r="J14" s="117" t="s">
        <v>128</v>
      </c>
      <c r="K14" s="117" t="s">
        <v>320</v>
      </c>
      <c r="L14" s="117" t="s">
        <v>321</v>
      </c>
      <c r="M14" s="116">
        <v>3</v>
      </c>
      <c r="N14" s="117">
        <v>570790</v>
      </c>
      <c r="O14" s="117">
        <v>398704</v>
      </c>
    </row>
    <row r="15" spans="1:15" x14ac:dyDescent="0.35">
      <c r="A15" s="121">
        <v>13</v>
      </c>
      <c r="B15" s="120">
        <v>655336</v>
      </c>
      <c r="C15" s="120" t="s">
        <v>322</v>
      </c>
      <c r="D15" s="120" t="s">
        <v>323</v>
      </c>
      <c r="E15" s="117" t="s">
        <v>125</v>
      </c>
      <c r="F15" s="117" t="s">
        <v>324</v>
      </c>
      <c r="G15" s="116" t="s">
        <v>325</v>
      </c>
      <c r="H15" s="117" t="s">
        <v>326</v>
      </c>
      <c r="I15" s="117" t="s">
        <v>327</v>
      </c>
      <c r="J15" s="117" t="s">
        <v>328</v>
      </c>
      <c r="K15" s="117" t="s">
        <v>126</v>
      </c>
      <c r="L15" s="117" t="s">
        <v>102</v>
      </c>
      <c r="M15" s="117">
        <v>10</v>
      </c>
      <c r="N15" s="117">
        <v>624528</v>
      </c>
      <c r="O15" s="117">
        <v>448549</v>
      </c>
    </row>
    <row r="16" spans="1:15" x14ac:dyDescent="0.35">
      <c r="A16" s="121">
        <v>14</v>
      </c>
      <c r="B16" s="120">
        <v>7716886</v>
      </c>
      <c r="C16" s="120" t="s">
        <v>329</v>
      </c>
      <c r="D16" s="120" t="s">
        <v>330</v>
      </c>
      <c r="E16" s="117" t="s">
        <v>130</v>
      </c>
      <c r="F16" s="117" t="s">
        <v>331</v>
      </c>
      <c r="G16" s="116" t="s">
        <v>332</v>
      </c>
      <c r="H16" s="117" t="s">
        <v>331</v>
      </c>
      <c r="I16" s="117" t="s">
        <v>333</v>
      </c>
      <c r="J16" s="117" t="s">
        <v>331</v>
      </c>
      <c r="K16" s="117" t="s">
        <v>334</v>
      </c>
      <c r="L16" s="117" t="s">
        <v>335</v>
      </c>
      <c r="M16" s="116" t="s">
        <v>336</v>
      </c>
      <c r="N16" s="117">
        <v>470104</v>
      </c>
      <c r="O16" s="117">
        <v>785195</v>
      </c>
    </row>
    <row r="17" spans="1:15" x14ac:dyDescent="0.35">
      <c r="A17" s="121">
        <v>15</v>
      </c>
      <c r="B17" s="120">
        <v>9633145</v>
      </c>
      <c r="C17" s="120" t="s">
        <v>337</v>
      </c>
      <c r="D17" s="120" t="s">
        <v>338</v>
      </c>
      <c r="E17" s="117" t="s">
        <v>130</v>
      </c>
      <c r="F17" s="117" t="s">
        <v>132</v>
      </c>
      <c r="G17" s="116" t="s">
        <v>339</v>
      </c>
      <c r="H17" s="117" t="s">
        <v>340</v>
      </c>
      <c r="I17" s="117" t="s">
        <v>341</v>
      </c>
      <c r="J17" s="117" t="s">
        <v>342</v>
      </c>
      <c r="K17" s="117" t="s">
        <v>126</v>
      </c>
      <c r="L17" s="117" t="s">
        <v>102</v>
      </c>
      <c r="M17" s="116">
        <v>29</v>
      </c>
      <c r="N17" s="117">
        <v>283512</v>
      </c>
      <c r="O17" s="117">
        <v>751381</v>
      </c>
    </row>
    <row r="18" spans="1:15" x14ac:dyDescent="0.35">
      <c r="A18" s="121">
        <v>16</v>
      </c>
      <c r="B18" s="120">
        <v>905394</v>
      </c>
      <c r="C18" s="120" t="s">
        <v>343</v>
      </c>
      <c r="D18" s="120" t="s">
        <v>344</v>
      </c>
      <c r="E18" s="117" t="s">
        <v>130</v>
      </c>
      <c r="F18" s="117" t="s">
        <v>133</v>
      </c>
      <c r="G18" s="116" t="s">
        <v>345</v>
      </c>
      <c r="H18" s="117" t="s">
        <v>346</v>
      </c>
      <c r="I18" s="117" t="s">
        <v>347</v>
      </c>
      <c r="J18" s="117" t="s">
        <v>348</v>
      </c>
      <c r="K18" s="117" t="s">
        <v>126</v>
      </c>
      <c r="L18" s="117" t="s">
        <v>102</v>
      </c>
      <c r="M18" s="117">
        <v>141</v>
      </c>
      <c r="N18" s="117">
        <v>362285</v>
      </c>
      <c r="O18" s="117">
        <v>817098</v>
      </c>
    </row>
    <row r="19" spans="1:15" x14ac:dyDescent="0.35">
      <c r="A19" s="121">
        <v>17</v>
      </c>
      <c r="B19" s="120">
        <v>1245658</v>
      </c>
      <c r="C19" s="120" t="s">
        <v>349</v>
      </c>
      <c r="D19" s="120" t="s">
        <v>350</v>
      </c>
      <c r="E19" s="117" t="s">
        <v>130</v>
      </c>
      <c r="F19" s="117" t="s">
        <v>114</v>
      </c>
      <c r="G19" s="116" t="s">
        <v>135</v>
      </c>
      <c r="H19" s="117" t="s">
        <v>136</v>
      </c>
      <c r="I19" s="117" t="s">
        <v>351</v>
      </c>
      <c r="J19" s="117" t="s">
        <v>352</v>
      </c>
      <c r="K19" s="117" t="s">
        <v>126</v>
      </c>
      <c r="L19" s="117" t="s">
        <v>102</v>
      </c>
      <c r="M19" s="116">
        <v>33</v>
      </c>
      <c r="N19" s="117">
        <v>368101</v>
      </c>
      <c r="O19" s="117">
        <v>764343</v>
      </c>
    </row>
    <row r="20" spans="1:15" x14ac:dyDescent="0.35">
      <c r="A20" s="121">
        <v>18</v>
      </c>
      <c r="B20" s="120">
        <v>1259704</v>
      </c>
      <c r="C20" s="120" t="s">
        <v>353</v>
      </c>
      <c r="D20" s="120" t="s">
        <v>354</v>
      </c>
      <c r="E20" s="117" t="s">
        <v>130</v>
      </c>
      <c r="F20" s="117" t="s">
        <v>139</v>
      </c>
      <c r="G20" s="116" t="s">
        <v>355</v>
      </c>
      <c r="H20" s="117" t="s">
        <v>356</v>
      </c>
      <c r="I20" s="117" t="s">
        <v>357</v>
      </c>
      <c r="J20" s="117" t="s">
        <v>358</v>
      </c>
      <c r="K20" s="117" t="s">
        <v>126</v>
      </c>
      <c r="L20" s="117" t="s">
        <v>102</v>
      </c>
      <c r="M20" s="116">
        <v>17</v>
      </c>
      <c r="N20" s="117">
        <v>309346</v>
      </c>
      <c r="O20" s="117">
        <v>812091</v>
      </c>
    </row>
    <row r="21" spans="1:15" x14ac:dyDescent="0.35">
      <c r="A21" s="121">
        <v>19</v>
      </c>
      <c r="B21" s="120">
        <v>1307058</v>
      </c>
      <c r="C21" s="120" t="s">
        <v>359</v>
      </c>
      <c r="D21" s="120" t="s">
        <v>360</v>
      </c>
      <c r="E21" s="117" t="s">
        <v>130</v>
      </c>
      <c r="F21" s="117" t="s">
        <v>140</v>
      </c>
      <c r="G21" s="116" t="s">
        <v>361</v>
      </c>
      <c r="H21" s="117" t="s">
        <v>362</v>
      </c>
      <c r="I21" s="117" t="s">
        <v>363</v>
      </c>
      <c r="J21" s="117" t="s">
        <v>364</v>
      </c>
      <c r="K21" s="117" t="s">
        <v>126</v>
      </c>
      <c r="L21" s="117" t="s">
        <v>102</v>
      </c>
      <c r="M21" s="116">
        <v>178</v>
      </c>
      <c r="N21" s="117">
        <v>322216</v>
      </c>
      <c r="O21" s="117">
        <v>806189</v>
      </c>
    </row>
    <row r="22" spans="1:15" x14ac:dyDescent="0.35">
      <c r="A22" s="121">
        <v>20</v>
      </c>
      <c r="B22" s="120">
        <v>1333137</v>
      </c>
      <c r="C22" s="120" t="s">
        <v>365</v>
      </c>
      <c r="D22" s="120" t="s">
        <v>366</v>
      </c>
      <c r="E22" s="117" t="s">
        <v>130</v>
      </c>
      <c r="F22" s="117" t="s">
        <v>140</v>
      </c>
      <c r="G22" s="116" t="s">
        <v>142</v>
      </c>
      <c r="H22" s="117" t="s">
        <v>141</v>
      </c>
      <c r="I22" s="117" t="s">
        <v>367</v>
      </c>
      <c r="J22" s="117" t="s">
        <v>368</v>
      </c>
      <c r="K22" s="117" t="s">
        <v>126</v>
      </c>
      <c r="L22" s="117" t="s">
        <v>102</v>
      </c>
      <c r="M22" s="116">
        <v>46</v>
      </c>
      <c r="N22" s="117">
        <v>325336</v>
      </c>
      <c r="O22" s="117">
        <v>791127</v>
      </c>
    </row>
    <row r="23" spans="1:15" x14ac:dyDescent="0.35">
      <c r="A23" s="121">
        <v>21</v>
      </c>
      <c r="B23" s="120">
        <v>1334328</v>
      </c>
      <c r="C23" s="120" t="s">
        <v>369</v>
      </c>
      <c r="D23" s="120" t="s">
        <v>370</v>
      </c>
      <c r="E23" s="117" t="s">
        <v>130</v>
      </c>
      <c r="F23" s="117" t="s">
        <v>140</v>
      </c>
      <c r="G23" s="116" t="s">
        <v>371</v>
      </c>
      <c r="H23" s="117" t="s">
        <v>372</v>
      </c>
      <c r="I23" s="117" t="s">
        <v>373</v>
      </c>
      <c r="J23" s="117" t="s">
        <v>372</v>
      </c>
      <c r="K23" s="117" t="s">
        <v>374</v>
      </c>
      <c r="L23" s="117" t="s">
        <v>375</v>
      </c>
      <c r="M23" s="117">
        <v>1</v>
      </c>
      <c r="N23" s="117">
        <v>312067</v>
      </c>
      <c r="O23" s="117">
        <v>780677</v>
      </c>
    </row>
    <row r="24" spans="1:15" x14ac:dyDescent="0.35">
      <c r="A24" s="121">
        <v>22</v>
      </c>
      <c r="B24" s="123">
        <v>924377661</v>
      </c>
      <c r="C24" s="123"/>
      <c r="D24" s="123">
        <v>267622</v>
      </c>
      <c r="E24" s="117" t="s">
        <v>143</v>
      </c>
      <c r="F24" s="117" t="s">
        <v>146</v>
      </c>
      <c r="G24" s="116" t="s">
        <v>376</v>
      </c>
      <c r="H24" s="117" t="s">
        <v>377</v>
      </c>
      <c r="I24" s="116" t="s">
        <v>849</v>
      </c>
      <c r="J24" s="117" t="s">
        <v>378</v>
      </c>
      <c r="K24" s="117">
        <v>99999</v>
      </c>
      <c r="L24" s="117"/>
      <c r="M24" s="117" t="s">
        <v>379</v>
      </c>
      <c r="N24" s="124">
        <v>427525</v>
      </c>
      <c r="O24" s="124">
        <v>260628</v>
      </c>
    </row>
    <row r="25" spans="1:15" x14ac:dyDescent="0.35">
      <c r="A25" s="121">
        <v>23</v>
      </c>
      <c r="B25" s="123">
        <v>21686552</v>
      </c>
      <c r="C25" s="123"/>
      <c r="D25" s="123">
        <v>262481</v>
      </c>
      <c r="E25" s="124" t="s">
        <v>147</v>
      </c>
      <c r="F25" s="124" t="s">
        <v>148</v>
      </c>
      <c r="G25" s="125" t="s">
        <v>380</v>
      </c>
      <c r="H25" s="124" t="s">
        <v>381</v>
      </c>
      <c r="I25" s="127" t="s">
        <v>850</v>
      </c>
      <c r="J25" s="124" t="s">
        <v>382</v>
      </c>
      <c r="K25" s="124">
        <v>21970</v>
      </c>
      <c r="L25" s="124" t="s">
        <v>124</v>
      </c>
      <c r="M25" s="124">
        <v>5</v>
      </c>
      <c r="N25" s="124">
        <v>355651</v>
      </c>
      <c r="O25" s="124">
        <v>523936</v>
      </c>
    </row>
    <row r="26" spans="1:15" x14ac:dyDescent="0.35">
      <c r="A26" s="121">
        <v>24</v>
      </c>
      <c r="B26" s="120">
        <v>1875158</v>
      </c>
      <c r="C26" s="120" t="s">
        <v>383</v>
      </c>
      <c r="D26" s="120" t="s">
        <v>384</v>
      </c>
      <c r="E26" s="117" t="s">
        <v>147</v>
      </c>
      <c r="F26" s="117" t="s">
        <v>149</v>
      </c>
      <c r="G26" s="116" t="s">
        <v>150</v>
      </c>
      <c r="H26" s="117" t="s">
        <v>151</v>
      </c>
      <c r="I26" s="117" t="s">
        <v>152</v>
      </c>
      <c r="J26" s="117" t="s">
        <v>151</v>
      </c>
      <c r="K26" s="117" t="s">
        <v>385</v>
      </c>
      <c r="L26" s="117" t="s">
        <v>386</v>
      </c>
      <c r="M26" s="116">
        <v>11</v>
      </c>
      <c r="N26" s="117">
        <v>477548</v>
      </c>
      <c r="O26" s="117">
        <v>414163</v>
      </c>
    </row>
    <row r="27" spans="1:15" x14ac:dyDescent="0.35">
      <c r="A27" s="121">
        <v>25</v>
      </c>
      <c r="B27" s="120">
        <v>1875195</v>
      </c>
      <c r="C27" s="120" t="s">
        <v>387</v>
      </c>
      <c r="D27" s="120" t="s">
        <v>388</v>
      </c>
      <c r="E27" s="117" t="s">
        <v>147</v>
      </c>
      <c r="F27" s="117" t="s">
        <v>149</v>
      </c>
      <c r="G27" s="116" t="s">
        <v>150</v>
      </c>
      <c r="H27" s="117" t="s">
        <v>151</v>
      </c>
      <c r="I27" s="117" t="s">
        <v>152</v>
      </c>
      <c r="J27" s="117" t="s">
        <v>151</v>
      </c>
      <c r="K27" s="117" t="s">
        <v>389</v>
      </c>
      <c r="L27" s="117" t="s">
        <v>390</v>
      </c>
      <c r="M27" s="116">
        <v>199</v>
      </c>
      <c r="N27" s="117">
        <v>484954</v>
      </c>
      <c r="O27" s="117">
        <v>416989</v>
      </c>
    </row>
    <row r="28" spans="1:15" x14ac:dyDescent="0.35">
      <c r="A28" s="121">
        <v>26</v>
      </c>
      <c r="B28" s="120">
        <v>1990679</v>
      </c>
      <c r="C28" s="120" t="s">
        <v>391</v>
      </c>
      <c r="D28" s="120" t="s">
        <v>392</v>
      </c>
      <c r="E28" s="117" t="s">
        <v>147</v>
      </c>
      <c r="F28" s="117" t="s">
        <v>393</v>
      </c>
      <c r="G28" s="116" t="s">
        <v>394</v>
      </c>
      <c r="H28" s="117" t="s">
        <v>395</v>
      </c>
      <c r="I28" s="117" t="s">
        <v>396</v>
      </c>
      <c r="J28" s="117" t="s">
        <v>395</v>
      </c>
      <c r="K28" s="117" t="s">
        <v>116</v>
      </c>
      <c r="L28" s="117" t="s">
        <v>117</v>
      </c>
      <c r="M28" s="116">
        <v>27</v>
      </c>
      <c r="N28" s="117">
        <v>500174</v>
      </c>
      <c r="O28" s="117">
        <v>412233</v>
      </c>
    </row>
    <row r="29" spans="1:15" x14ac:dyDescent="0.35">
      <c r="A29" s="121">
        <v>27</v>
      </c>
      <c r="B29" s="120">
        <v>1991128</v>
      </c>
      <c r="C29" s="120" t="s">
        <v>397</v>
      </c>
      <c r="D29" s="120" t="s">
        <v>398</v>
      </c>
      <c r="E29" s="117" t="s">
        <v>147</v>
      </c>
      <c r="F29" s="117" t="s">
        <v>393</v>
      </c>
      <c r="G29" s="116" t="s">
        <v>394</v>
      </c>
      <c r="H29" s="117" t="s">
        <v>395</v>
      </c>
      <c r="I29" s="117" t="s">
        <v>396</v>
      </c>
      <c r="J29" s="117" t="s">
        <v>395</v>
      </c>
      <c r="K29" s="117" t="s">
        <v>289</v>
      </c>
      <c r="L29" s="117" t="s">
        <v>113</v>
      </c>
      <c r="M29" s="116">
        <v>5</v>
      </c>
      <c r="N29" s="117">
        <v>495436</v>
      </c>
      <c r="O29" s="117">
        <v>414584</v>
      </c>
    </row>
    <row r="30" spans="1:15" x14ac:dyDescent="0.35">
      <c r="A30" s="121">
        <v>28</v>
      </c>
      <c r="B30" s="120">
        <v>2168144</v>
      </c>
      <c r="C30" s="120" t="s">
        <v>399</v>
      </c>
      <c r="D30" s="120" t="s">
        <v>400</v>
      </c>
      <c r="E30" s="117" t="s">
        <v>154</v>
      </c>
      <c r="F30" s="117" t="s">
        <v>155</v>
      </c>
      <c r="G30" s="116" t="s">
        <v>401</v>
      </c>
      <c r="H30" s="117" t="s">
        <v>402</v>
      </c>
      <c r="I30" s="117" t="s">
        <v>403</v>
      </c>
      <c r="J30" s="117" t="s">
        <v>404</v>
      </c>
      <c r="K30" s="117" t="s">
        <v>126</v>
      </c>
      <c r="L30" s="117" t="s">
        <v>102</v>
      </c>
      <c r="M30" s="116">
        <v>148</v>
      </c>
      <c r="N30" s="117">
        <v>240054</v>
      </c>
      <c r="O30" s="117">
        <v>609533</v>
      </c>
    </row>
    <row r="31" spans="1:15" x14ac:dyDescent="0.35">
      <c r="A31" s="121">
        <v>29</v>
      </c>
      <c r="B31" s="120">
        <v>2272493</v>
      </c>
      <c r="C31" s="120" t="s">
        <v>405</v>
      </c>
      <c r="D31" s="120" t="s">
        <v>406</v>
      </c>
      <c r="E31" s="117" t="s">
        <v>154</v>
      </c>
      <c r="F31" s="117" t="s">
        <v>158</v>
      </c>
      <c r="G31" s="116" t="s">
        <v>159</v>
      </c>
      <c r="H31" s="117" t="s">
        <v>160</v>
      </c>
      <c r="I31" s="117" t="s">
        <v>407</v>
      </c>
      <c r="J31" s="117" t="s">
        <v>408</v>
      </c>
      <c r="K31" s="117" t="s">
        <v>126</v>
      </c>
      <c r="L31" s="117" t="s">
        <v>102</v>
      </c>
      <c r="M31" s="116">
        <v>175</v>
      </c>
      <c r="N31" s="117">
        <v>545824</v>
      </c>
      <c r="O31" s="117">
        <v>236642</v>
      </c>
    </row>
    <row r="32" spans="1:15" x14ac:dyDescent="0.35">
      <c r="A32" s="121">
        <v>30</v>
      </c>
      <c r="B32" s="120">
        <v>2273354</v>
      </c>
      <c r="C32" s="120" t="s">
        <v>409</v>
      </c>
      <c r="D32" s="120" t="s">
        <v>410</v>
      </c>
      <c r="E32" s="117" t="s">
        <v>154</v>
      </c>
      <c r="F32" s="117" t="s">
        <v>158</v>
      </c>
      <c r="G32" s="116" t="s">
        <v>159</v>
      </c>
      <c r="H32" s="117" t="s">
        <v>160</v>
      </c>
      <c r="I32" s="117" t="s">
        <v>411</v>
      </c>
      <c r="J32" s="117" t="s">
        <v>412</v>
      </c>
      <c r="K32" s="117" t="s">
        <v>126</v>
      </c>
      <c r="L32" s="117" t="s">
        <v>102</v>
      </c>
      <c r="M32" s="116">
        <v>70</v>
      </c>
      <c r="N32" s="117">
        <v>546918</v>
      </c>
      <c r="O32" s="117">
        <v>239773</v>
      </c>
    </row>
    <row r="33" spans="1:15" x14ac:dyDescent="0.35">
      <c r="A33" s="121">
        <v>31</v>
      </c>
      <c r="B33" s="120">
        <v>2274025</v>
      </c>
      <c r="C33" s="120" t="s">
        <v>413</v>
      </c>
      <c r="D33" s="120" t="s">
        <v>414</v>
      </c>
      <c r="E33" s="117" t="s">
        <v>154</v>
      </c>
      <c r="F33" s="117" t="s">
        <v>158</v>
      </c>
      <c r="G33" s="116" t="s">
        <v>159</v>
      </c>
      <c r="H33" s="117" t="s">
        <v>160</v>
      </c>
      <c r="I33" s="117" t="s">
        <v>415</v>
      </c>
      <c r="J33" s="117" t="s">
        <v>416</v>
      </c>
      <c r="K33" s="117" t="s">
        <v>126</v>
      </c>
      <c r="L33" s="117" t="s">
        <v>102</v>
      </c>
      <c r="M33" s="116">
        <v>115</v>
      </c>
      <c r="N33" s="117">
        <v>543300</v>
      </c>
      <c r="O33" s="117">
        <v>236890</v>
      </c>
    </row>
    <row r="34" spans="1:15" x14ac:dyDescent="0.35">
      <c r="A34" s="121">
        <v>32</v>
      </c>
      <c r="B34" s="120">
        <v>2275484</v>
      </c>
      <c r="C34" s="120" t="s">
        <v>417</v>
      </c>
      <c r="D34" s="120" t="s">
        <v>418</v>
      </c>
      <c r="E34" s="117" t="s">
        <v>154</v>
      </c>
      <c r="F34" s="117" t="s">
        <v>158</v>
      </c>
      <c r="G34" s="116" t="s">
        <v>159</v>
      </c>
      <c r="H34" s="117" t="s">
        <v>160</v>
      </c>
      <c r="I34" s="117" t="s">
        <v>419</v>
      </c>
      <c r="J34" s="117" t="s">
        <v>420</v>
      </c>
      <c r="K34" s="117" t="s">
        <v>126</v>
      </c>
      <c r="L34" s="117" t="s">
        <v>102</v>
      </c>
      <c r="M34" s="116">
        <v>10</v>
      </c>
      <c r="N34" s="117">
        <v>552360</v>
      </c>
      <c r="O34" s="117">
        <v>236555</v>
      </c>
    </row>
    <row r="35" spans="1:15" x14ac:dyDescent="0.35">
      <c r="A35" s="121">
        <v>33</v>
      </c>
      <c r="B35" s="120">
        <v>2275908</v>
      </c>
      <c r="C35" s="120" t="s">
        <v>421</v>
      </c>
      <c r="D35" s="120" t="s">
        <v>422</v>
      </c>
      <c r="E35" s="117" t="s">
        <v>154</v>
      </c>
      <c r="F35" s="117" t="s">
        <v>158</v>
      </c>
      <c r="G35" s="117">
        <v>1206022</v>
      </c>
      <c r="H35" s="117" t="s">
        <v>163</v>
      </c>
      <c r="I35" s="117" t="s">
        <v>423</v>
      </c>
      <c r="J35" s="117" t="s">
        <v>424</v>
      </c>
      <c r="K35" s="117" t="s">
        <v>126</v>
      </c>
      <c r="L35" s="117" t="s">
        <v>102</v>
      </c>
      <c r="M35" s="116">
        <v>67</v>
      </c>
      <c r="N35" s="117">
        <v>594052</v>
      </c>
      <c r="O35" s="117">
        <v>253664</v>
      </c>
    </row>
    <row r="36" spans="1:15" x14ac:dyDescent="0.35">
      <c r="A36" s="121">
        <v>34</v>
      </c>
      <c r="B36" s="120">
        <v>2277058</v>
      </c>
      <c r="C36" s="120" t="s">
        <v>425</v>
      </c>
      <c r="D36" s="120" t="s">
        <v>426</v>
      </c>
      <c r="E36" s="117" t="s">
        <v>154</v>
      </c>
      <c r="F36" s="117" t="s">
        <v>158</v>
      </c>
      <c r="G36" s="117">
        <v>1206022</v>
      </c>
      <c r="H36" s="117" t="s">
        <v>163</v>
      </c>
      <c r="I36" s="117" t="s">
        <v>427</v>
      </c>
      <c r="J36" s="117" t="s">
        <v>428</v>
      </c>
      <c r="K36" s="117" t="s">
        <v>126</v>
      </c>
      <c r="L36" s="117" t="s">
        <v>102</v>
      </c>
      <c r="M36" s="116">
        <v>212</v>
      </c>
      <c r="N36" s="117">
        <v>586954</v>
      </c>
      <c r="O36" s="117">
        <v>249268</v>
      </c>
    </row>
    <row r="37" spans="1:15" x14ac:dyDescent="0.35">
      <c r="A37" s="121">
        <v>35</v>
      </c>
      <c r="B37" s="120">
        <v>2278239</v>
      </c>
      <c r="C37" s="120" t="s">
        <v>429</v>
      </c>
      <c r="D37" s="120" t="s">
        <v>430</v>
      </c>
      <c r="E37" s="117" t="s">
        <v>154</v>
      </c>
      <c r="F37" s="117" t="s">
        <v>158</v>
      </c>
      <c r="G37" s="117">
        <v>1206032</v>
      </c>
      <c r="H37" s="117" t="s">
        <v>164</v>
      </c>
      <c r="I37" s="117" t="s">
        <v>431</v>
      </c>
      <c r="J37" s="117" t="s">
        <v>432</v>
      </c>
      <c r="K37" s="117" t="s">
        <v>126</v>
      </c>
      <c r="L37" s="117" t="s">
        <v>102</v>
      </c>
      <c r="M37" s="116">
        <v>155</v>
      </c>
      <c r="N37" s="117">
        <v>569678</v>
      </c>
      <c r="O37" s="117">
        <v>267150</v>
      </c>
    </row>
    <row r="38" spans="1:15" x14ac:dyDescent="0.35">
      <c r="A38" s="121">
        <v>36</v>
      </c>
      <c r="B38" s="120">
        <v>2284560</v>
      </c>
      <c r="C38" s="120" t="s">
        <v>433</v>
      </c>
      <c r="D38" s="120" t="s">
        <v>434</v>
      </c>
      <c r="E38" s="117" t="s">
        <v>154</v>
      </c>
      <c r="F38" s="117" t="s">
        <v>158</v>
      </c>
      <c r="G38" s="117">
        <v>1206042</v>
      </c>
      <c r="H38" s="117" t="s">
        <v>167</v>
      </c>
      <c r="I38" s="117" t="s">
        <v>435</v>
      </c>
      <c r="J38" s="117" t="s">
        <v>436</v>
      </c>
      <c r="K38" s="117" t="s">
        <v>126</v>
      </c>
      <c r="L38" s="117" t="s">
        <v>102</v>
      </c>
      <c r="M38" s="116">
        <v>121</v>
      </c>
      <c r="N38" s="117">
        <v>551180</v>
      </c>
      <c r="O38" s="117">
        <v>256410</v>
      </c>
    </row>
    <row r="39" spans="1:15" x14ac:dyDescent="0.35">
      <c r="A39" s="121">
        <v>37</v>
      </c>
      <c r="B39" s="120">
        <v>2286179</v>
      </c>
      <c r="C39" s="120" t="s">
        <v>437</v>
      </c>
      <c r="D39" s="120" t="s">
        <v>438</v>
      </c>
      <c r="E39" s="117" t="s">
        <v>154</v>
      </c>
      <c r="F39" s="117" t="s">
        <v>158</v>
      </c>
      <c r="G39" s="117">
        <v>1206052</v>
      </c>
      <c r="H39" s="117" t="s">
        <v>168</v>
      </c>
      <c r="I39" s="117" t="s">
        <v>439</v>
      </c>
      <c r="J39" s="117" t="s">
        <v>440</v>
      </c>
      <c r="K39" s="117" t="s">
        <v>126</v>
      </c>
      <c r="L39" s="117" t="s">
        <v>102</v>
      </c>
      <c r="M39" s="116">
        <v>53</v>
      </c>
      <c r="N39" s="117">
        <v>580684</v>
      </c>
      <c r="O39" s="117">
        <v>257183</v>
      </c>
    </row>
    <row r="40" spans="1:15" x14ac:dyDescent="0.35">
      <c r="A40" s="121">
        <v>38</v>
      </c>
      <c r="B40" s="120">
        <v>2288454</v>
      </c>
      <c r="C40" s="120" t="s">
        <v>441</v>
      </c>
      <c r="D40" s="120" t="s">
        <v>442</v>
      </c>
      <c r="E40" s="117" t="s">
        <v>154</v>
      </c>
      <c r="F40" s="117" t="s">
        <v>158</v>
      </c>
      <c r="G40" s="117">
        <v>1206052</v>
      </c>
      <c r="H40" s="117" t="s">
        <v>168</v>
      </c>
      <c r="I40" s="117" t="s">
        <v>443</v>
      </c>
      <c r="J40" s="117" t="s">
        <v>444</v>
      </c>
      <c r="K40" s="117" t="s">
        <v>126</v>
      </c>
      <c r="L40" s="117" t="s">
        <v>102</v>
      </c>
      <c r="M40" s="116">
        <v>52</v>
      </c>
      <c r="N40" s="117">
        <v>582012</v>
      </c>
      <c r="O40" s="117">
        <v>254836</v>
      </c>
    </row>
    <row r="41" spans="1:15" x14ac:dyDescent="0.35">
      <c r="A41" s="121">
        <v>39</v>
      </c>
      <c r="B41" s="120">
        <v>2294204</v>
      </c>
      <c r="C41" s="120" t="s">
        <v>445</v>
      </c>
      <c r="D41" s="120" t="s">
        <v>446</v>
      </c>
      <c r="E41" s="117" t="s">
        <v>154</v>
      </c>
      <c r="F41" s="117" t="s">
        <v>158</v>
      </c>
      <c r="G41" s="117">
        <v>1206065</v>
      </c>
      <c r="H41" s="117" t="s">
        <v>169</v>
      </c>
      <c r="I41" s="117" t="s">
        <v>447</v>
      </c>
      <c r="J41" s="117" t="s">
        <v>448</v>
      </c>
      <c r="K41" s="117" t="s">
        <v>129</v>
      </c>
      <c r="L41" s="117" t="s">
        <v>124</v>
      </c>
      <c r="M41" s="116">
        <v>1</v>
      </c>
      <c r="N41" s="117">
        <v>547754</v>
      </c>
      <c r="O41" s="117">
        <v>250008</v>
      </c>
    </row>
    <row r="42" spans="1:15" x14ac:dyDescent="0.35">
      <c r="A42" s="121">
        <v>40</v>
      </c>
      <c r="B42" s="120">
        <v>2296335</v>
      </c>
      <c r="C42" s="120" t="s">
        <v>449</v>
      </c>
      <c r="D42" s="120" t="s">
        <v>450</v>
      </c>
      <c r="E42" s="117" t="s">
        <v>154</v>
      </c>
      <c r="F42" s="117" t="s">
        <v>158</v>
      </c>
      <c r="G42" s="117">
        <v>1206065</v>
      </c>
      <c r="H42" s="117" t="s">
        <v>169</v>
      </c>
      <c r="I42" s="117" t="s">
        <v>451</v>
      </c>
      <c r="J42" s="117" t="s">
        <v>452</v>
      </c>
      <c r="K42" s="117" t="s">
        <v>126</v>
      </c>
      <c r="L42" s="117" t="s">
        <v>102</v>
      </c>
      <c r="M42" s="116">
        <v>48</v>
      </c>
      <c r="N42" s="117">
        <v>541297</v>
      </c>
      <c r="O42" s="117">
        <v>248133</v>
      </c>
    </row>
    <row r="43" spans="1:15" x14ac:dyDescent="0.35">
      <c r="A43" s="121">
        <v>41</v>
      </c>
      <c r="B43" s="120">
        <v>2302979</v>
      </c>
      <c r="C43" s="120" t="s">
        <v>453</v>
      </c>
      <c r="D43" s="120" t="s">
        <v>454</v>
      </c>
      <c r="E43" s="117" t="s">
        <v>154</v>
      </c>
      <c r="F43" s="117" t="s">
        <v>158</v>
      </c>
      <c r="G43" s="117">
        <v>1206072</v>
      </c>
      <c r="H43" s="117" t="s">
        <v>455</v>
      </c>
      <c r="I43" s="117" t="s">
        <v>456</v>
      </c>
      <c r="J43" s="117" t="s">
        <v>457</v>
      </c>
      <c r="K43" s="117" t="s">
        <v>126</v>
      </c>
      <c r="L43" s="117" t="s">
        <v>102</v>
      </c>
      <c r="M43" s="116">
        <v>1</v>
      </c>
      <c r="N43" s="117">
        <v>555822</v>
      </c>
      <c r="O43" s="117">
        <v>235946</v>
      </c>
    </row>
    <row r="44" spans="1:15" x14ac:dyDescent="0.35">
      <c r="A44" s="121">
        <v>42</v>
      </c>
      <c r="B44" s="120">
        <v>2306247</v>
      </c>
      <c r="C44" s="120" t="s">
        <v>458</v>
      </c>
      <c r="D44" s="120" t="s">
        <v>459</v>
      </c>
      <c r="E44" s="117" t="s">
        <v>154</v>
      </c>
      <c r="F44" s="117" t="s">
        <v>158</v>
      </c>
      <c r="G44" s="117">
        <v>1206072</v>
      </c>
      <c r="H44" s="117" t="s">
        <v>455</v>
      </c>
      <c r="I44" s="117" t="s">
        <v>460</v>
      </c>
      <c r="J44" s="117" t="s">
        <v>461</v>
      </c>
      <c r="K44" s="117" t="s">
        <v>126</v>
      </c>
      <c r="L44" s="117" t="s">
        <v>102</v>
      </c>
      <c r="M44" s="116">
        <v>100</v>
      </c>
      <c r="N44" s="117">
        <v>557094</v>
      </c>
      <c r="O44" s="117">
        <v>239804</v>
      </c>
    </row>
    <row r="45" spans="1:15" x14ac:dyDescent="0.35">
      <c r="A45" s="121">
        <v>43</v>
      </c>
      <c r="B45" s="120">
        <v>2314010</v>
      </c>
      <c r="C45" s="120" t="s">
        <v>462</v>
      </c>
      <c r="D45" s="120" t="s">
        <v>463</v>
      </c>
      <c r="E45" s="117" t="s">
        <v>154</v>
      </c>
      <c r="F45" s="117" t="s">
        <v>158</v>
      </c>
      <c r="G45" s="117">
        <v>1206092</v>
      </c>
      <c r="H45" s="117" t="s">
        <v>464</v>
      </c>
      <c r="I45" s="117" t="s">
        <v>465</v>
      </c>
      <c r="J45" s="117" t="s">
        <v>466</v>
      </c>
      <c r="K45" s="117" t="s">
        <v>467</v>
      </c>
      <c r="L45" s="117" t="s">
        <v>468</v>
      </c>
      <c r="M45" s="116">
        <v>68</v>
      </c>
      <c r="N45" s="117">
        <v>566641</v>
      </c>
      <c r="O45" s="117">
        <v>233781</v>
      </c>
    </row>
    <row r="46" spans="1:15" x14ac:dyDescent="0.35">
      <c r="A46" s="121">
        <v>44</v>
      </c>
      <c r="B46" s="120">
        <v>2329820</v>
      </c>
      <c r="C46" s="120" t="s">
        <v>469</v>
      </c>
      <c r="D46" s="120" t="s">
        <v>470</v>
      </c>
      <c r="E46" s="117" t="s">
        <v>154</v>
      </c>
      <c r="F46" s="117" t="s">
        <v>158</v>
      </c>
      <c r="G46" s="117">
        <v>1206125</v>
      </c>
      <c r="H46" s="117" t="s">
        <v>172</v>
      </c>
      <c r="I46" s="117" t="s">
        <v>471</v>
      </c>
      <c r="J46" s="117" t="s">
        <v>472</v>
      </c>
      <c r="K46" s="117" t="s">
        <v>126</v>
      </c>
      <c r="L46" s="117" t="s">
        <v>102</v>
      </c>
      <c r="M46" s="116">
        <v>80</v>
      </c>
      <c r="N46" s="117">
        <v>575409</v>
      </c>
      <c r="O46" s="117">
        <v>265834</v>
      </c>
    </row>
    <row r="47" spans="1:15" x14ac:dyDescent="0.35">
      <c r="A47" s="121">
        <v>45</v>
      </c>
      <c r="B47" s="120">
        <v>2331705</v>
      </c>
      <c r="C47" s="120" t="s">
        <v>473</v>
      </c>
      <c r="D47" s="120" t="s">
        <v>474</v>
      </c>
      <c r="E47" s="117" t="s">
        <v>154</v>
      </c>
      <c r="F47" s="117" t="s">
        <v>158</v>
      </c>
      <c r="G47" s="117">
        <v>1206125</v>
      </c>
      <c r="H47" s="117" t="s">
        <v>172</v>
      </c>
      <c r="I47" s="117" t="s">
        <v>475</v>
      </c>
      <c r="J47" s="117" t="s">
        <v>476</v>
      </c>
      <c r="K47" s="117" t="s">
        <v>126</v>
      </c>
      <c r="L47" s="117" t="s">
        <v>102</v>
      </c>
      <c r="M47" s="116">
        <v>19</v>
      </c>
      <c r="N47" s="117">
        <v>580993</v>
      </c>
      <c r="O47" s="117">
        <v>263351</v>
      </c>
    </row>
    <row r="48" spans="1:15" x14ac:dyDescent="0.35">
      <c r="A48" s="121">
        <v>46</v>
      </c>
      <c r="B48" s="120">
        <v>7702572</v>
      </c>
      <c r="C48" s="120" t="s">
        <v>477</v>
      </c>
      <c r="D48" s="120" t="s">
        <v>478</v>
      </c>
      <c r="E48" s="117" t="s">
        <v>154</v>
      </c>
      <c r="F48" s="117" t="s">
        <v>158</v>
      </c>
      <c r="G48" s="117">
        <v>1206152</v>
      </c>
      <c r="H48" s="117" t="s">
        <v>173</v>
      </c>
      <c r="I48" s="117" t="s">
        <v>479</v>
      </c>
      <c r="J48" s="117" t="s">
        <v>480</v>
      </c>
      <c r="K48" s="117" t="s">
        <v>481</v>
      </c>
      <c r="L48" s="117" t="s">
        <v>482</v>
      </c>
      <c r="M48" s="116">
        <v>16</v>
      </c>
      <c r="N48" s="117">
        <v>553658</v>
      </c>
      <c r="O48" s="117">
        <v>256103</v>
      </c>
    </row>
    <row r="49" spans="1:15" x14ac:dyDescent="0.35">
      <c r="A49" s="121">
        <v>47</v>
      </c>
      <c r="B49" s="120">
        <v>2338784</v>
      </c>
      <c r="C49" s="120" t="s">
        <v>483</v>
      </c>
      <c r="D49" s="120" t="s">
        <v>484</v>
      </c>
      <c r="E49" s="117" t="s">
        <v>154</v>
      </c>
      <c r="F49" s="117" t="s">
        <v>158</v>
      </c>
      <c r="G49" s="117">
        <v>1206152</v>
      </c>
      <c r="H49" s="117" t="s">
        <v>173</v>
      </c>
      <c r="I49" s="117" t="s">
        <v>485</v>
      </c>
      <c r="J49" s="117" t="s">
        <v>486</v>
      </c>
      <c r="K49" s="117" t="s">
        <v>174</v>
      </c>
      <c r="L49" s="117" t="s">
        <v>175</v>
      </c>
      <c r="M49" s="116">
        <v>172</v>
      </c>
      <c r="N49" s="117">
        <v>559031</v>
      </c>
      <c r="O49" s="117">
        <v>256086</v>
      </c>
    </row>
    <row r="50" spans="1:15" x14ac:dyDescent="0.35">
      <c r="A50" s="121">
        <v>48</v>
      </c>
      <c r="B50" s="120">
        <v>2343662</v>
      </c>
      <c r="C50" s="120" t="s">
        <v>487</v>
      </c>
      <c r="D50" s="120" t="s">
        <v>488</v>
      </c>
      <c r="E50" s="117" t="s">
        <v>154</v>
      </c>
      <c r="F50" s="117" t="s">
        <v>158</v>
      </c>
      <c r="G50" s="117">
        <v>1206162</v>
      </c>
      <c r="H50" s="117" t="s">
        <v>489</v>
      </c>
      <c r="I50" s="117" t="s">
        <v>490</v>
      </c>
      <c r="J50" s="117" t="s">
        <v>491</v>
      </c>
      <c r="K50" s="117" t="s">
        <v>129</v>
      </c>
      <c r="L50" s="117" t="s">
        <v>124</v>
      </c>
      <c r="M50" s="116">
        <v>7</v>
      </c>
      <c r="N50" s="117">
        <v>556672</v>
      </c>
      <c r="O50" s="117">
        <v>253666</v>
      </c>
    </row>
    <row r="51" spans="1:15" x14ac:dyDescent="0.35">
      <c r="A51" s="121">
        <v>49</v>
      </c>
      <c r="B51" s="120">
        <v>2344072</v>
      </c>
      <c r="C51" s="120" t="s">
        <v>492</v>
      </c>
      <c r="D51" s="120" t="s">
        <v>493</v>
      </c>
      <c r="E51" s="117" t="s">
        <v>154</v>
      </c>
      <c r="F51" s="117" t="s">
        <v>158</v>
      </c>
      <c r="G51" s="117">
        <v>1206162</v>
      </c>
      <c r="H51" s="117" t="s">
        <v>489</v>
      </c>
      <c r="I51" s="117" t="s">
        <v>494</v>
      </c>
      <c r="J51" s="117" t="s">
        <v>495</v>
      </c>
      <c r="K51" s="117" t="s">
        <v>129</v>
      </c>
      <c r="L51" s="117" t="s">
        <v>124</v>
      </c>
      <c r="M51" s="116">
        <v>1</v>
      </c>
      <c r="N51" s="117">
        <v>558745</v>
      </c>
      <c r="O51" s="117">
        <v>251122</v>
      </c>
    </row>
    <row r="52" spans="1:15" x14ac:dyDescent="0.35">
      <c r="A52" s="121">
        <v>50</v>
      </c>
      <c r="B52" s="120">
        <v>2345626</v>
      </c>
      <c r="C52" s="120" t="s">
        <v>496</v>
      </c>
      <c r="D52" s="120" t="s">
        <v>497</v>
      </c>
      <c r="E52" s="117" t="s">
        <v>154</v>
      </c>
      <c r="F52" s="117" t="s">
        <v>158</v>
      </c>
      <c r="G52" s="117">
        <v>1206162</v>
      </c>
      <c r="H52" s="117" t="s">
        <v>489</v>
      </c>
      <c r="I52" s="117" t="s">
        <v>498</v>
      </c>
      <c r="J52" s="117" t="s">
        <v>499</v>
      </c>
      <c r="K52" s="117" t="s">
        <v>165</v>
      </c>
      <c r="L52" s="117" t="s">
        <v>166</v>
      </c>
      <c r="M52" s="116">
        <v>61</v>
      </c>
      <c r="N52" s="117">
        <v>554518</v>
      </c>
      <c r="O52" s="117">
        <v>253526</v>
      </c>
    </row>
    <row r="53" spans="1:15" x14ac:dyDescent="0.35">
      <c r="A53" s="121">
        <v>51</v>
      </c>
      <c r="B53" s="120">
        <v>2347232</v>
      </c>
      <c r="C53" s="120" t="s">
        <v>500</v>
      </c>
      <c r="D53" s="120" t="s">
        <v>501</v>
      </c>
      <c r="E53" s="117" t="s">
        <v>154</v>
      </c>
      <c r="F53" s="117" t="s">
        <v>158</v>
      </c>
      <c r="G53" s="117">
        <v>1206162</v>
      </c>
      <c r="H53" s="117" t="s">
        <v>489</v>
      </c>
      <c r="I53" s="117" t="s">
        <v>502</v>
      </c>
      <c r="J53" s="117" t="s">
        <v>503</v>
      </c>
      <c r="K53" s="117" t="s">
        <v>129</v>
      </c>
      <c r="L53" s="117" t="s">
        <v>124</v>
      </c>
      <c r="M53" s="116">
        <v>6</v>
      </c>
      <c r="N53" s="117">
        <v>550889</v>
      </c>
      <c r="O53" s="117">
        <v>253767</v>
      </c>
    </row>
    <row r="54" spans="1:15" x14ac:dyDescent="0.35">
      <c r="A54" s="121">
        <v>52</v>
      </c>
      <c r="B54" s="120">
        <v>2348824</v>
      </c>
      <c r="C54" s="120" t="s">
        <v>504</v>
      </c>
      <c r="D54" s="120" t="s">
        <v>505</v>
      </c>
      <c r="E54" s="117" t="s">
        <v>154</v>
      </c>
      <c r="F54" s="117" t="s">
        <v>158</v>
      </c>
      <c r="G54" s="117">
        <v>1206162</v>
      </c>
      <c r="H54" s="117" t="s">
        <v>489</v>
      </c>
      <c r="I54" s="117" t="s">
        <v>506</v>
      </c>
      <c r="J54" s="117" t="s">
        <v>507</v>
      </c>
      <c r="K54" s="117" t="s">
        <v>508</v>
      </c>
      <c r="L54" s="117" t="s">
        <v>509</v>
      </c>
      <c r="M54" s="116">
        <v>25</v>
      </c>
      <c r="N54" s="117">
        <v>550576</v>
      </c>
      <c r="O54" s="117">
        <v>250873</v>
      </c>
    </row>
    <row r="55" spans="1:15" x14ac:dyDescent="0.35">
      <c r="A55" s="121">
        <v>53</v>
      </c>
      <c r="B55" s="120">
        <v>8356807</v>
      </c>
      <c r="C55" s="120" t="s">
        <v>510</v>
      </c>
      <c r="D55" s="120" t="s">
        <v>511</v>
      </c>
      <c r="E55" s="117" t="s">
        <v>154</v>
      </c>
      <c r="F55" s="117" t="s">
        <v>158</v>
      </c>
      <c r="G55" s="117">
        <v>1206162</v>
      </c>
      <c r="H55" s="117" t="s">
        <v>489</v>
      </c>
      <c r="I55" s="117" t="s">
        <v>512</v>
      </c>
      <c r="J55" s="117" t="s">
        <v>489</v>
      </c>
      <c r="K55" s="117" t="s">
        <v>129</v>
      </c>
      <c r="L55" s="117" t="s">
        <v>124</v>
      </c>
      <c r="M55" s="116">
        <v>50</v>
      </c>
      <c r="N55" s="117">
        <v>557598</v>
      </c>
      <c r="O55" s="117">
        <v>250041</v>
      </c>
    </row>
    <row r="56" spans="1:15" x14ac:dyDescent="0.35">
      <c r="A56" s="121">
        <v>54</v>
      </c>
      <c r="B56" s="120">
        <v>2351707</v>
      </c>
      <c r="C56" s="120" t="s">
        <v>513</v>
      </c>
      <c r="D56" s="120" t="s">
        <v>514</v>
      </c>
      <c r="E56" s="117" t="s">
        <v>154</v>
      </c>
      <c r="F56" s="117" t="s">
        <v>158</v>
      </c>
      <c r="G56" s="117">
        <v>1206162</v>
      </c>
      <c r="H56" s="117" t="s">
        <v>489</v>
      </c>
      <c r="I56" s="117" t="s">
        <v>515</v>
      </c>
      <c r="J56" s="117" t="s">
        <v>516</v>
      </c>
      <c r="K56" s="117" t="s">
        <v>165</v>
      </c>
      <c r="L56" s="117" t="s">
        <v>166</v>
      </c>
      <c r="M56" s="116">
        <v>22</v>
      </c>
      <c r="N56" s="117">
        <v>556721</v>
      </c>
      <c r="O56" s="117">
        <v>254929</v>
      </c>
    </row>
    <row r="57" spans="1:15" x14ac:dyDescent="0.35">
      <c r="A57" s="121">
        <v>55</v>
      </c>
      <c r="B57" s="120">
        <v>2858348</v>
      </c>
      <c r="C57" s="120" t="s">
        <v>517</v>
      </c>
      <c r="D57" s="120" t="s">
        <v>518</v>
      </c>
      <c r="E57" s="117" t="s">
        <v>154</v>
      </c>
      <c r="F57" s="117" t="s">
        <v>176</v>
      </c>
      <c r="G57" s="117">
        <v>1261011</v>
      </c>
      <c r="H57" s="117" t="s">
        <v>176</v>
      </c>
      <c r="I57" s="117" t="s">
        <v>177</v>
      </c>
      <c r="J57" s="117" t="s">
        <v>176</v>
      </c>
      <c r="K57" s="117" t="s">
        <v>481</v>
      </c>
      <c r="L57" s="117" t="s">
        <v>482</v>
      </c>
      <c r="M57" s="116">
        <v>5</v>
      </c>
      <c r="N57" s="117">
        <v>567610</v>
      </c>
      <c r="O57" s="117">
        <v>243378</v>
      </c>
    </row>
    <row r="58" spans="1:15" x14ac:dyDescent="0.35">
      <c r="A58" s="121">
        <v>56</v>
      </c>
      <c r="B58" s="120">
        <v>2394257</v>
      </c>
      <c r="C58" s="120" t="s">
        <v>519</v>
      </c>
      <c r="D58" s="120" t="s">
        <v>520</v>
      </c>
      <c r="E58" s="117" t="s">
        <v>154</v>
      </c>
      <c r="F58" s="117" t="s">
        <v>178</v>
      </c>
      <c r="G58" s="117">
        <v>1208012</v>
      </c>
      <c r="H58" s="117" t="s">
        <v>179</v>
      </c>
      <c r="I58" s="117" t="s">
        <v>521</v>
      </c>
      <c r="J58" s="117" t="s">
        <v>522</v>
      </c>
      <c r="K58" s="117" t="s">
        <v>126</v>
      </c>
      <c r="L58" s="117" t="s">
        <v>102</v>
      </c>
      <c r="M58" s="116">
        <v>58</v>
      </c>
      <c r="N58" s="117">
        <v>566322</v>
      </c>
      <c r="O58" s="117">
        <v>285960</v>
      </c>
    </row>
    <row r="59" spans="1:15" x14ac:dyDescent="0.35">
      <c r="A59" s="121">
        <v>57</v>
      </c>
      <c r="B59" s="120">
        <v>2394784</v>
      </c>
      <c r="C59" s="120" t="s">
        <v>523</v>
      </c>
      <c r="D59" s="120" t="s">
        <v>524</v>
      </c>
      <c r="E59" s="117" t="s">
        <v>154</v>
      </c>
      <c r="F59" s="117" t="s">
        <v>178</v>
      </c>
      <c r="G59" s="117">
        <v>1208012</v>
      </c>
      <c r="H59" s="117" t="s">
        <v>179</v>
      </c>
      <c r="I59" s="117" t="s">
        <v>525</v>
      </c>
      <c r="J59" s="117" t="s">
        <v>526</v>
      </c>
      <c r="K59" s="117" t="s">
        <v>126</v>
      </c>
      <c r="L59" s="117" t="s">
        <v>102</v>
      </c>
      <c r="M59" s="116">
        <v>177</v>
      </c>
      <c r="N59" s="117">
        <v>563141</v>
      </c>
      <c r="O59" s="117">
        <v>284288</v>
      </c>
    </row>
    <row r="60" spans="1:15" x14ac:dyDescent="0.35">
      <c r="A60" s="121">
        <v>58</v>
      </c>
      <c r="B60" s="120">
        <v>2396076</v>
      </c>
      <c r="C60" s="120" t="s">
        <v>527</v>
      </c>
      <c r="D60" s="120" t="s">
        <v>528</v>
      </c>
      <c r="E60" s="117" t="s">
        <v>154</v>
      </c>
      <c r="F60" s="117" t="s">
        <v>178</v>
      </c>
      <c r="G60" s="117">
        <v>1208022</v>
      </c>
      <c r="H60" s="117" t="s">
        <v>529</v>
      </c>
      <c r="I60" s="117" t="s">
        <v>530</v>
      </c>
      <c r="J60" s="117" t="s">
        <v>529</v>
      </c>
      <c r="K60" s="117" t="s">
        <v>126</v>
      </c>
      <c r="L60" s="117" t="s">
        <v>102</v>
      </c>
      <c r="M60" s="116">
        <v>107</v>
      </c>
      <c r="N60" s="117">
        <v>566104</v>
      </c>
      <c r="O60" s="117">
        <v>274843</v>
      </c>
    </row>
    <row r="61" spans="1:15" x14ac:dyDescent="0.35">
      <c r="A61" s="121">
        <v>59</v>
      </c>
      <c r="B61" s="120">
        <v>2397052</v>
      </c>
      <c r="C61" s="120" t="s">
        <v>531</v>
      </c>
      <c r="D61" s="120" t="s">
        <v>532</v>
      </c>
      <c r="E61" s="117" t="s">
        <v>154</v>
      </c>
      <c r="F61" s="117" t="s">
        <v>178</v>
      </c>
      <c r="G61" s="117">
        <v>1208022</v>
      </c>
      <c r="H61" s="117" t="s">
        <v>529</v>
      </c>
      <c r="I61" s="117" t="s">
        <v>533</v>
      </c>
      <c r="J61" s="117" t="s">
        <v>534</v>
      </c>
      <c r="K61" s="117" t="s">
        <v>126</v>
      </c>
      <c r="L61" s="117" t="s">
        <v>102</v>
      </c>
      <c r="M61" s="116">
        <v>9</v>
      </c>
      <c r="N61" s="117">
        <v>561778</v>
      </c>
      <c r="O61" s="117">
        <v>279228</v>
      </c>
    </row>
    <row r="62" spans="1:15" x14ac:dyDescent="0.35">
      <c r="A62" s="121">
        <v>60</v>
      </c>
      <c r="B62" s="120">
        <v>2397409</v>
      </c>
      <c r="C62" s="120" t="s">
        <v>535</v>
      </c>
      <c r="D62" s="120" t="s">
        <v>536</v>
      </c>
      <c r="E62" s="117" t="s">
        <v>154</v>
      </c>
      <c r="F62" s="117" t="s">
        <v>178</v>
      </c>
      <c r="G62" s="117">
        <v>1208022</v>
      </c>
      <c r="H62" s="117" t="s">
        <v>529</v>
      </c>
      <c r="I62" s="117" t="s">
        <v>537</v>
      </c>
      <c r="J62" s="117" t="s">
        <v>538</v>
      </c>
      <c r="K62" s="117" t="s">
        <v>126</v>
      </c>
      <c r="L62" s="117" t="s">
        <v>102</v>
      </c>
      <c r="M62" s="116">
        <v>46</v>
      </c>
      <c r="N62" s="117">
        <v>565492</v>
      </c>
      <c r="O62" s="117">
        <v>268912</v>
      </c>
    </row>
    <row r="63" spans="1:15" x14ac:dyDescent="0.35">
      <c r="A63" s="121">
        <v>61</v>
      </c>
      <c r="B63" s="120">
        <v>2399442</v>
      </c>
      <c r="C63" s="120" t="s">
        <v>539</v>
      </c>
      <c r="D63" s="120" t="s">
        <v>540</v>
      </c>
      <c r="E63" s="117" t="s">
        <v>154</v>
      </c>
      <c r="F63" s="117" t="s">
        <v>178</v>
      </c>
      <c r="G63" s="117">
        <v>1208042</v>
      </c>
      <c r="H63" s="117" t="s">
        <v>180</v>
      </c>
      <c r="I63" s="117" t="s">
        <v>541</v>
      </c>
      <c r="J63" s="117" t="s">
        <v>542</v>
      </c>
      <c r="K63" s="117" t="s">
        <v>126</v>
      </c>
      <c r="L63" s="117" t="s">
        <v>102</v>
      </c>
      <c r="M63" s="116">
        <v>13</v>
      </c>
      <c r="N63" s="117">
        <v>577850</v>
      </c>
      <c r="O63" s="117">
        <v>282105</v>
      </c>
    </row>
    <row r="64" spans="1:15" x14ac:dyDescent="0.35">
      <c r="A64" s="121">
        <v>62</v>
      </c>
      <c r="B64" s="120">
        <v>2400202</v>
      </c>
      <c r="C64" s="120" t="s">
        <v>543</v>
      </c>
      <c r="D64" s="120" t="s">
        <v>544</v>
      </c>
      <c r="E64" s="117" t="s">
        <v>154</v>
      </c>
      <c r="F64" s="117" t="s">
        <v>178</v>
      </c>
      <c r="G64" s="117">
        <v>1208042</v>
      </c>
      <c r="H64" s="117" t="s">
        <v>180</v>
      </c>
      <c r="I64" s="117" t="s">
        <v>545</v>
      </c>
      <c r="J64" s="117" t="s">
        <v>546</v>
      </c>
      <c r="K64" s="117" t="s">
        <v>126</v>
      </c>
      <c r="L64" s="117" t="s">
        <v>102</v>
      </c>
      <c r="M64" s="116">
        <v>59</v>
      </c>
      <c r="N64" s="117">
        <v>586131</v>
      </c>
      <c r="O64" s="117">
        <v>286521</v>
      </c>
    </row>
    <row r="65" spans="1:15" x14ac:dyDescent="0.35">
      <c r="A65" s="121">
        <v>63</v>
      </c>
      <c r="B65" s="120">
        <v>2405666</v>
      </c>
      <c r="C65" s="120" t="s">
        <v>547</v>
      </c>
      <c r="D65" s="120" t="s">
        <v>548</v>
      </c>
      <c r="E65" s="117" t="s">
        <v>154</v>
      </c>
      <c r="F65" s="117" t="s">
        <v>178</v>
      </c>
      <c r="G65" s="117">
        <v>1208055</v>
      </c>
      <c r="H65" s="117" t="s">
        <v>181</v>
      </c>
      <c r="I65" s="117" t="s">
        <v>549</v>
      </c>
      <c r="J65" s="117" t="s">
        <v>550</v>
      </c>
      <c r="K65" s="117" t="s">
        <v>126</v>
      </c>
      <c r="L65" s="117" t="s">
        <v>102</v>
      </c>
      <c r="M65" s="116">
        <v>18</v>
      </c>
      <c r="N65" s="117">
        <v>578848</v>
      </c>
      <c r="O65" s="117">
        <v>273389</v>
      </c>
    </row>
    <row r="66" spans="1:15" x14ac:dyDescent="0.35">
      <c r="A66" s="121">
        <v>64</v>
      </c>
      <c r="B66" s="120">
        <v>2406047</v>
      </c>
      <c r="C66" s="120" t="s">
        <v>551</v>
      </c>
      <c r="D66" s="120" t="s">
        <v>552</v>
      </c>
      <c r="E66" s="117" t="s">
        <v>154</v>
      </c>
      <c r="F66" s="117" t="s">
        <v>178</v>
      </c>
      <c r="G66" s="117">
        <v>1208055</v>
      </c>
      <c r="H66" s="117" t="s">
        <v>181</v>
      </c>
      <c r="I66" s="117" t="s">
        <v>553</v>
      </c>
      <c r="J66" s="117" t="s">
        <v>554</v>
      </c>
      <c r="K66" s="117" t="s">
        <v>126</v>
      </c>
      <c r="L66" s="117" t="s">
        <v>102</v>
      </c>
      <c r="M66" s="116">
        <v>66</v>
      </c>
      <c r="N66" s="117">
        <v>572269</v>
      </c>
      <c r="O66" s="117">
        <v>281444</v>
      </c>
    </row>
    <row r="67" spans="1:15" x14ac:dyDescent="0.35">
      <c r="A67" s="121">
        <v>65</v>
      </c>
      <c r="B67" s="120">
        <v>2407721</v>
      </c>
      <c r="C67" s="120" t="s">
        <v>555</v>
      </c>
      <c r="D67" s="120" t="s">
        <v>556</v>
      </c>
      <c r="E67" s="117" t="s">
        <v>154</v>
      </c>
      <c r="F67" s="117" t="s">
        <v>178</v>
      </c>
      <c r="G67" s="117">
        <v>1208062</v>
      </c>
      <c r="H67" s="117" t="s">
        <v>557</v>
      </c>
      <c r="I67" s="117" t="s">
        <v>558</v>
      </c>
      <c r="J67" s="117" t="s">
        <v>557</v>
      </c>
      <c r="K67" s="117" t="s">
        <v>126</v>
      </c>
      <c r="L67" s="117" t="s">
        <v>102</v>
      </c>
      <c r="M67" s="116">
        <v>147</v>
      </c>
      <c r="N67" s="117">
        <v>587931</v>
      </c>
      <c r="O67" s="117">
        <v>273710</v>
      </c>
    </row>
    <row r="68" spans="1:15" x14ac:dyDescent="0.35">
      <c r="A68" s="121">
        <v>66</v>
      </c>
      <c r="B68" s="120">
        <v>2407838</v>
      </c>
      <c r="C68" s="120" t="s">
        <v>559</v>
      </c>
      <c r="D68" s="120" t="s">
        <v>560</v>
      </c>
      <c r="E68" s="117" t="s">
        <v>154</v>
      </c>
      <c r="F68" s="117" t="s">
        <v>178</v>
      </c>
      <c r="G68" s="117">
        <v>1208072</v>
      </c>
      <c r="H68" s="117" t="s">
        <v>561</v>
      </c>
      <c r="I68" s="117" t="s">
        <v>562</v>
      </c>
      <c r="J68" s="117" t="s">
        <v>563</v>
      </c>
      <c r="K68" s="117" t="s">
        <v>126</v>
      </c>
      <c r="L68" s="117" t="s">
        <v>102</v>
      </c>
      <c r="M68" s="116">
        <v>23</v>
      </c>
      <c r="N68" s="117">
        <v>590128</v>
      </c>
      <c r="O68" s="117">
        <v>280371</v>
      </c>
    </row>
    <row r="69" spans="1:15" x14ac:dyDescent="0.35">
      <c r="A69" s="121">
        <v>67</v>
      </c>
      <c r="B69" s="120">
        <v>2408018</v>
      </c>
      <c r="C69" s="120" t="s">
        <v>564</v>
      </c>
      <c r="D69" s="120" t="s">
        <v>565</v>
      </c>
      <c r="E69" s="117" t="s">
        <v>154</v>
      </c>
      <c r="F69" s="117" t="s">
        <v>178</v>
      </c>
      <c r="G69" s="117">
        <v>1208072</v>
      </c>
      <c r="H69" s="117" t="s">
        <v>561</v>
      </c>
      <c r="I69" s="117" t="s">
        <v>566</v>
      </c>
      <c r="J69" s="117" t="s">
        <v>567</v>
      </c>
      <c r="K69" s="117" t="s">
        <v>126</v>
      </c>
      <c r="L69" s="117" t="s">
        <v>102</v>
      </c>
      <c r="M69" s="116">
        <v>50</v>
      </c>
      <c r="N69" s="117">
        <v>586072</v>
      </c>
      <c r="O69" s="117">
        <v>281091</v>
      </c>
    </row>
    <row r="70" spans="1:15" x14ac:dyDescent="0.35">
      <c r="A70" s="121">
        <v>68</v>
      </c>
      <c r="B70" s="123">
        <v>28739526</v>
      </c>
      <c r="C70" s="123"/>
      <c r="D70" s="123">
        <v>112037</v>
      </c>
      <c r="E70" s="124" t="s">
        <v>154</v>
      </c>
      <c r="F70" s="124" t="s">
        <v>182</v>
      </c>
      <c r="G70" s="124">
        <v>1211025</v>
      </c>
      <c r="H70" s="124" t="s">
        <v>568</v>
      </c>
      <c r="I70" s="127" t="s">
        <v>851</v>
      </c>
      <c r="J70" s="124" t="s">
        <v>569</v>
      </c>
      <c r="K70" s="124">
        <v>40852</v>
      </c>
      <c r="L70" s="124" t="s">
        <v>570</v>
      </c>
      <c r="M70" s="124">
        <v>7</v>
      </c>
      <c r="N70" s="124">
        <v>172317</v>
      </c>
      <c r="O70" s="124">
        <v>612645</v>
      </c>
    </row>
    <row r="71" spans="1:15" x14ac:dyDescent="0.35">
      <c r="A71" s="121">
        <v>69</v>
      </c>
      <c r="B71" s="120">
        <v>2609332</v>
      </c>
      <c r="C71" s="120" t="s">
        <v>571</v>
      </c>
      <c r="D71" s="120" t="s">
        <v>572</v>
      </c>
      <c r="E71" s="117" t="s">
        <v>154</v>
      </c>
      <c r="F71" s="117" t="s">
        <v>183</v>
      </c>
      <c r="G71" s="117">
        <v>1214012</v>
      </c>
      <c r="H71" s="117" t="s">
        <v>184</v>
      </c>
      <c r="I71" s="117" t="s">
        <v>573</v>
      </c>
      <c r="J71" s="117" t="s">
        <v>574</v>
      </c>
      <c r="K71" s="117" t="s">
        <v>126</v>
      </c>
      <c r="L71" s="117" t="s">
        <v>102</v>
      </c>
      <c r="M71" s="116">
        <v>111</v>
      </c>
      <c r="N71" s="117">
        <v>584133</v>
      </c>
      <c r="O71" s="117">
        <v>256256</v>
      </c>
    </row>
    <row r="72" spans="1:15" x14ac:dyDescent="0.35">
      <c r="A72" s="121">
        <v>70</v>
      </c>
      <c r="B72" s="120">
        <v>2609744</v>
      </c>
      <c r="C72" s="120" t="s">
        <v>575</v>
      </c>
      <c r="D72" s="120" t="s">
        <v>576</v>
      </c>
      <c r="E72" s="117" t="s">
        <v>154</v>
      </c>
      <c r="F72" s="117" t="s">
        <v>183</v>
      </c>
      <c r="G72" s="117">
        <v>1214012</v>
      </c>
      <c r="H72" s="117" t="s">
        <v>184</v>
      </c>
      <c r="I72" s="117" t="s">
        <v>577</v>
      </c>
      <c r="J72" s="117" t="s">
        <v>578</v>
      </c>
      <c r="K72" s="117" t="s">
        <v>126</v>
      </c>
      <c r="L72" s="117" t="s">
        <v>102</v>
      </c>
      <c r="M72" s="116">
        <v>2</v>
      </c>
      <c r="N72" s="117">
        <v>587755</v>
      </c>
      <c r="O72" s="117">
        <v>252338</v>
      </c>
    </row>
    <row r="73" spans="1:15" x14ac:dyDescent="0.35">
      <c r="A73" s="121">
        <v>71</v>
      </c>
      <c r="B73" s="120">
        <v>2609982</v>
      </c>
      <c r="C73" s="120" t="s">
        <v>579</v>
      </c>
      <c r="D73" s="120" t="s">
        <v>580</v>
      </c>
      <c r="E73" s="117" t="s">
        <v>154</v>
      </c>
      <c r="F73" s="117" t="s">
        <v>183</v>
      </c>
      <c r="G73" s="117">
        <v>1214012</v>
      </c>
      <c r="H73" s="117" t="s">
        <v>184</v>
      </c>
      <c r="I73" s="117" t="s">
        <v>581</v>
      </c>
      <c r="J73" s="117" t="s">
        <v>582</v>
      </c>
      <c r="K73" s="117" t="s">
        <v>126</v>
      </c>
      <c r="L73" s="117" t="s">
        <v>102</v>
      </c>
      <c r="M73" s="116">
        <v>1</v>
      </c>
      <c r="N73" s="117">
        <v>590154</v>
      </c>
      <c r="O73" s="117">
        <v>253930</v>
      </c>
    </row>
    <row r="74" spans="1:15" x14ac:dyDescent="0.35">
      <c r="A74" s="121">
        <v>72</v>
      </c>
      <c r="B74" s="120">
        <v>2610269</v>
      </c>
      <c r="C74" s="120" t="s">
        <v>583</v>
      </c>
      <c r="D74" s="120" t="s">
        <v>584</v>
      </c>
      <c r="E74" s="117" t="s">
        <v>154</v>
      </c>
      <c r="F74" s="117" t="s">
        <v>183</v>
      </c>
      <c r="G74" s="117">
        <v>1214012</v>
      </c>
      <c r="H74" s="117" t="s">
        <v>184</v>
      </c>
      <c r="I74" s="117" t="s">
        <v>585</v>
      </c>
      <c r="J74" s="117" t="s">
        <v>586</v>
      </c>
      <c r="K74" s="117" t="s">
        <v>126</v>
      </c>
      <c r="L74" s="117" t="s">
        <v>102</v>
      </c>
      <c r="M74" s="116">
        <v>57</v>
      </c>
      <c r="N74" s="117">
        <v>584583</v>
      </c>
      <c r="O74" s="117">
        <v>261654</v>
      </c>
    </row>
    <row r="75" spans="1:15" x14ac:dyDescent="0.35">
      <c r="A75" s="121">
        <v>73</v>
      </c>
      <c r="B75" s="120">
        <v>2610490</v>
      </c>
      <c r="C75" s="120" t="s">
        <v>587</v>
      </c>
      <c r="D75" s="120" t="s">
        <v>588</v>
      </c>
      <c r="E75" s="117" t="s">
        <v>154</v>
      </c>
      <c r="F75" s="117" t="s">
        <v>183</v>
      </c>
      <c r="G75" s="117">
        <v>1214012</v>
      </c>
      <c r="H75" s="117" t="s">
        <v>184</v>
      </c>
      <c r="I75" s="117" t="s">
        <v>589</v>
      </c>
      <c r="J75" s="117" t="s">
        <v>590</v>
      </c>
      <c r="K75" s="117" t="s">
        <v>126</v>
      </c>
      <c r="L75" s="117" t="s">
        <v>102</v>
      </c>
      <c r="M75" s="116" t="s">
        <v>591</v>
      </c>
      <c r="N75" s="117">
        <v>587973</v>
      </c>
      <c r="O75" s="117">
        <v>259286</v>
      </c>
    </row>
    <row r="76" spans="1:15" x14ac:dyDescent="0.35">
      <c r="A76" s="121">
        <v>74</v>
      </c>
      <c r="B76" s="120">
        <v>2611044</v>
      </c>
      <c r="C76" s="120" t="s">
        <v>592</v>
      </c>
      <c r="D76" s="120" t="s">
        <v>593</v>
      </c>
      <c r="E76" s="117" t="s">
        <v>154</v>
      </c>
      <c r="F76" s="117" t="s">
        <v>183</v>
      </c>
      <c r="G76" s="117">
        <v>1214012</v>
      </c>
      <c r="H76" s="117" t="s">
        <v>184</v>
      </c>
      <c r="I76" s="117" t="s">
        <v>594</v>
      </c>
      <c r="J76" s="117" t="s">
        <v>595</v>
      </c>
      <c r="K76" s="117" t="s">
        <v>126</v>
      </c>
      <c r="L76" s="117" t="s">
        <v>102</v>
      </c>
      <c r="M76" s="116">
        <v>44</v>
      </c>
      <c r="N76" s="117">
        <v>588392</v>
      </c>
      <c r="O76" s="117">
        <v>262609</v>
      </c>
    </row>
    <row r="77" spans="1:15" x14ac:dyDescent="0.35">
      <c r="A77" s="121">
        <v>75</v>
      </c>
      <c r="B77" s="120">
        <v>2612317</v>
      </c>
      <c r="C77" s="120" t="s">
        <v>596</v>
      </c>
      <c r="D77" s="120" t="s">
        <v>597</v>
      </c>
      <c r="E77" s="117" t="s">
        <v>154</v>
      </c>
      <c r="F77" s="117" t="s">
        <v>183</v>
      </c>
      <c r="G77" s="117">
        <v>1214025</v>
      </c>
      <c r="H77" s="117" t="s">
        <v>185</v>
      </c>
      <c r="I77" s="117" t="s">
        <v>598</v>
      </c>
      <c r="J77" s="117" t="s">
        <v>599</v>
      </c>
      <c r="K77" s="117" t="s">
        <v>126</v>
      </c>
      <c r="L77" s="117" t="s">
        <v>102</v>
      </c>
      <c r="M77" s="116">
        <v>37</v>
      </c>
      <c r="N77" s="117">
        <v>609249</v>
      </c>
      <c r="O77" s="117">
        <v>256663</v>
      </c>
    </row>
    <row r="78" spans="1:15" x14ac:dyDescent="0.35">
      <c r="A78" s="121">
        <v>76</v>
      </c>
      <c r="B78" s="120">
        <v>2614630</v>
      </c>
      <c r="C78" s="120" t="s">
        <v>600</v>
      </c>
      <c r="D78" s="120" t="s">
        <v>601</v>
      </c>
      <c r="E78" s="117" t="s">
        <v>154</v>
      </c>
      <c r="F78" s="117" t="s">
        <v>183</v>
      </c>
      <c r="G78" s="117">
        <v>1214035</v>
      </c>
      <c r="H78" s="117" t="s">
        <v>186</v>
      </c>
      <c r="I78" s="117" t="s">
        <v>602</v>
      </c>
      <c r="J78" s="117" t="s">
        <v>603</v>
      </c>
      <c r="K78" s="117" t="s">
        <v>126</v>
      </c>
      <c r="L78" s="117" t="s">
        <v>102</v>
      </c>
      <c r="M78" s="116">
        <v>4</v>
      </c>
      <c r="N78" s="117">
        <v>597874</v>
      </c>
      <c r="O78" s="117">
        <v>255187</v>
      </c>
    </row>
    <row r="79" spans="1:15" x14ac:dyDescent="0.35">
      <c r="A79" s="121">
        <v>77</v>
      </c>
      <c r="B79" s="120">
        <v>2613984</v>
      </c>
      <c r="C79" s="120" t="s">
        <v>604</v>
      </c>
      <c r="D79" s="120" t="s">
        <v>605</v>
      </c>
      <c r="E79" s="117" t="s">
        <v>154</v>
      </c>
      <c r="F79" s="117" t="s">
        <v>183</v>
      </c>
      <c r="G79" s="117">
        <v>1214034</v>
      </c>
      <c r="H79" s="117" t="s">
        <v>186</v>
      </c>
      <c r="I79" s="117" t="s">
        <v>606</v>
      </c>
      <c r="J79" s="117" t="s">
        <v>186</v>
      </c>
      <c r="K79" s="117" t="s">
        <v>174</v>
      </c>
      <c r="L79" s="117" t="s">
        <v>175</v>
      </c>
      <c r="M79" s="116">
        <v>29</v>
      </c>
      <c r="N79" s="117">
        <v>598132</v>
      </c>
      <c r="O79" s="117">
        <v>252354</v>
      </c>
    </row>
    <row r="80" spans="1:15" x14ac:dyDescent="0.35">
      <c r="A80" s="121">
        <v>78</v>
      </c>
      <c r="B80" s="120">
        <v>2614960</v>
      </c>
      <c r="C80" s="120" t="s">
        <v>607</v>
      </c>
      <c r="D80" s="120" t="s">
        <v>608</v>
      </c>
      <c r="E80" s="117" t="s">
        <v>154</v>
      </c>
      <c r="F80" s="117" t="s">
        <v>183</v>
      </c>
      <c r="G80" s="117">
        <v>1214035</v>
      </c>
      <c r="H80" s="117" t="s">
        <v>186</v>
      </c>
      <c r="I80" s="117" t="s">
        <v>609</v>
      </c>
      <c r="J80" s="117" t="s">
        <v>610</v>
      </c>
      <c r="K80" s="117" t="s">
        <v>126</v>
      </c>
      <c r="L80" s="117" t="s">
        <v>102</v>
      </c>
      <c r="M80" s="116">
        <v>53</v>
      </c>
      <c r="N80" s="117">
        <v>604441</v>
      </c>
      <c r="O80" s="117">
        <v>253651</v>
      </c>
    </row>
    <row r="81" spans="1:15" x14ac:dyDescent="0.35">
      <c r="A81" s="121">
        <v>79</v>
      </c>
      <c r="B81" s="120">
        <v>8816083</v>
      </c>
      <c r="C81" s="120" t="s">
        <v>611</v>
      </c>
      <c r="D81" s="120" t="s">
        <v>612</v>
      </c>
      <c r="E81" s="117" t="s">
        <v>154</v>
      </c>
      <c r="F81" s="117" t="s">
        <v>183</v>
      </c>
      <c r="G81" s="117">
        <v>1214042</v>
      </c>
      <c r="H81" s="117" t="s">
        <v>613</v>
      </c>
      <c r="I81" s="117" t="s">
        <v>614</v>
      </c>
      <c r="J81" s="117" t="s">
        <v>613</v>
      </c>
      <c r="K81" s="117" t="s">
        <v>170</v>
      </c>
      <c r="L81" s="117" t="s">
        <v>171</v>
      </c>
      <c r="M81" s="116">
        <v>43</v>
      </c>
      <c r="N81" s="117">
        <v>592256</v>
      </c>
      <c r="O81" s="117">
        <v>270190</v>
      </c>
    </row>
    <row r="82" spans="1:15" x14ac:dyDescent="0.35">
      <c r="A82" s="121">
        <v>80</v>
      </c>
      <c r="B82" s="120">
        <v>2618380</v>
      </c>
      <c r="C82" s="120" t="s">
        <v>615</v>
      </c>
      <c r="D82" s="120" t="s">
        <v>616</v>
      </c>
      <c r="E82" s="117" t="s">
        <v>154</v>
      </c>
      <c r="F82" s="117" t="s">
        <v>183</v>
      </c>
      <c r="G82" s="117">
        <v>1214055</v>
      </c>
      <c r="H82" s="117" t="s">
        <v>187</v>
      </c>
      <c r="I82" s="117" t="s">
        <v>617</v>
      </c>
      <c r="J82" s="117" t="s">
        <v>618</v>
      </c>
      <c r="K82" s="117" t="s">
        <v>126</v>
      </c>
      <c r="L82" s="117" t="s">
        <v>102</v>
      </c>
      <c r="M82" s="116">
        <v>14</v>
      </c>
      <c r="N82" s="117">
        <v>605925</v>
      </c>
      <c r="O82" s="117">
        <v>258133</v>
      </c>
    </row>
    <row r="83" spans="1:15" x14ac:dyDescent="0.35">
      <c r="A83" s="121">
        <v>81</v>
      </c>
      <c r="B83" s="120">
        <v>2618459</v>
      </c>
      <c r="C83" s="120" t="s">
        <v>619</v>
      </c>
      <c r="D83" s="120" t="s">
        <v>620</v>
      </c>
      <c r="E83" s="117" t="s">
        <v>154</v>
      </c>
      <c r="F83" s="117" t="s">
        <v>183</v>
      </c>
      <c r="G83" s="117">
        <v>1214055</v>
      </c>
      <c r="H83" s="117" t="s">
        <v>187</v>
      </c>
      <c r="I83" s="117" t="s">
        <v>621</v>
      </c>
      <c r="J83" s="117" t="s">
        <v>221</v>
      </c>
      <c r="K83" s="117" t="s">
        <v>126</v>
      </c>
      <c r="L83" s="117" t="s">
        <v>102</v>
      </c>
      <c r="M83" s="116">
        <v>11</v>
      </c>
      <c r="N83" s="117">
        <v>599935</v>
      </c>
      <c r="O83" s="117">
        <v>259383</v>
      </c>
    </row>
    <row r="84" spans="1:15" x14ac:dyDescent="0.35">
      <c r="A84" s="121">
        <v>82</v>
      </c>
      <c r="B84" s="120">
        <v>2619287</v>
      </c>
      <c r="C84" s="120" t="s">
        <v>622</v>
      </c>
      <c r="D84" s="120" t="s">
        <v>623</v>
      </c>
      <c r="E84" s="117" t="s">
        <v>154</v>
      </c>
      <c r="F84" s="117" t="s">
        <v>183</v>
      </c>
      <c r="G84" s="117">
        <v>1214055</v>
      </c>
      <c r="H84" s="117" t="s">
        <v>187</v>
      </c>
      <c r="I84" s="117" t="s">
        <v>624</v>
      </c>
      <c r="J84" s="117" t="s">
        <v>625</v>
      </c>
      <c r="K84" s="117" t="s">
        <v>126</v>
      </c>
      <c r="L84" s="117" t="s">
        <v>102</v>
      </c>
      <c r="M84" s="116">
        <v>1</v>
      </c>
      <c r="N84" s="117">
        <v>596980</v>
      </c>
      <c r="O84" s="117">
        <v>263805</v>
      </c>
    </row>
    <row r="85" spans="1:15" x14ac:dyDescent="0.35">
      <c r="A85" s="121">
        <v>83</v>
      </c>
      <c r="B85" s="120">
        <v>2619396</v>
      </c>
      <c r="C85" s="120" t="s">
        <v>626</v>
      </c>
      <c r="D85" s="120" t="s">
        <v>627</v>
      </c>
      <c r="E85" s="117" t="s">
        <v>154</v>
      </c>
      <c r="F85" s="117" t="s">
        <v>183</v>
      </c>
      <c r="G85" s="117">
        <v>1214055</v>
      </c>
      <c r="H85" s="117" t="s">
        <v>187</v>
      </c>
      <c r="I85" s="117" t="s">
        <v>624</v>
      </c>
      <c r="J85" s="117" t="s">
        <v>625</v>
      </c>
      <c r="K85" s="117" t="s">
        <v>126</v>
      </c>
      <c r="L85" s="117" t="s">
        <v>102</v>
      </c>
      <c r="M85" s="116">
        <v>1</v>
      </c>
      <c r="N85" s="117">
        <v>596993</v>
      </c>
      <c r="O85" s="117">
        <v>263874</v>
      </c>
    </row>
    <row r="86" spans="1:15" x14ac:dyDescent="0.35">
      <c r="A86" s="121">
        <v>84</v>
      </c>
      <c r="B86" s="120">
        <v>2619838</v>
      </c>
      <c r="C86" s="120" t="s">
        <v>628</v>
      </c>
      <c r="D86" s="120" t="s">
        <v>629</v>
      </c>
      <c r="E86" s="117" t="s">
        <v>154</v>
      </c>
      <c r="F86" s="117" t="s">
        <v>183</v>
      </c>
      <c r="G86" s="117">
        <v>1214055</v>
      </c>
      <c r="H86" s="117" t="s">
        <v>187</v>
      </c>
      <c r="I86" s="117" t="s">
        <v>630</v>
      </c>
      <c r="J86" s="117" t="s">
        <v>631</v>
      </c>
      <c r="K86" s="117" t="s">
        <v>126</v>
      </c>
      <c r="L86" s="117" t="s">
        <v>102</v>
      </c>
      <c r="M86" s="116" t="s">
        <v>632</v>
      </c>
      <c r="N86" s="117">
        <v>591755</v>
      </c>
      <c r="O86" s="117">
        <v>264079</v>
      </c>
    </row>
    <row r="87" spans="1:15" x14ac:dyDescent="0.35">
      <c r="A87" s="121">
        <v>85</v>
      </c>
      <c r="B87" s="120">
        <v>2620193</v>
      </c>
      <c r="C87" s="120" t="s">
        <v>633</v>
      </c>
      <c r="D87" s="120" t="s">
        <v>634</v>
      </c>
      <c r="E87" s="117" t="s">
        <v>154</v>
      </c>
      <c r="F87" s="117" t="s">
        <v>183</v>
      </c>
      <c r="G87" s="117">
        <v>1214055</v>
      </c>
      <c r="H87" s="117" t="s">
        <v>187</v>
      </c>
      <c r="I87" s="117" t="s">
        <v>635</v>
      </c>
      <c r="J87" s="117" t="s">
        <v>636</v>
      </c>
      <c r="K87" s="117" t="s">
        <v>126</v>
      </c>
      <c r="L87" s="117" t="s">
        <v>102</v>
      </c>
      <c r="M87" s="116">
        <v>65</v>
      </c>
      <c r="N87" s="117">
        <v>594280</v>
      </c>
      <c r="O87" s="117">
        <v>256662</v>
      </c>
    </row>
    <row r="88" spans="1:15" x14ac:dyDescent="0.35">
      <c r="A88" s="121">
        <v>86</v>
      </c>
      <c r="B88" s="120">
        <v>2620525</v>
      </c>
      <c r="C88" s="120" t="s">
        <v>637</v>
      </c>
      <c r="D88" s="120" t="s">
        <v>638</v>
      </c>
      <c r="E88" s="117" t="s">
        <v>154</v>
      </c>
      <c r="F88" s="117" t="s">
        <v>183</v>
      </c>
      <c r="G88" s="117">
        <v>1214062</v>
      </c>
      <c r="H88" s="117" t="s">
        <v>639</v>
      </c>
      <c r="I88" s="117" t="s">
        <v>640</v>
      </c>
      <c r="J88" s="117" t="s">
        <v>641</v>
      </c>
      <c r="K88" s="117" t="s">
        <v>126</v>
      </c>
      <c r="L88" s="117" t="s">
        <v>102</v>
      </c>
      <c r="M88" s="116">
        <v>113</v>
      </c>
      <c r="N88" s="117">
        <v>583206</v>
      </c>
      <c r="O88" s="117">
        <v>265918</v>
      </c>
    </row>
    <row r="89" spans="1:15" x14ac:dyDescent="0.35">
      <c r="A89" s="121">
        <v>87</v>
      </c>
      <c r="B89" s="120">
        <v>2620946</v>
      </c>
      <c r="C89" s="120" t="s">
        <v>642</v>
      </c>
      <c r="D89" s="120" t="s">
        <v>643</v>
      </c>
      <c r="E89" s="117" t="s">
        <v>154</v>
      </c>
      <c r="F89" s="117" t="s">
        <v>183</v>
      </c>
      <c r="G89" s="117">
        <v>1214062</v>
      </c>
      <c r="H89" s="117" t="s">
        <v>639</v>
      </c>
      <c r="I89" s="117" t="s">
        <v>644</v>
      </c>
      <c r="J89" s="117" t="s">
        <v>639</v>
      </c>
      <c r="K89" s="117" t="s">
        <v>126</v>
      </c>
      <c r="L89" s="117" t="s">
        <v>102</v>
      </c>
      <c r="M89" s="116">
        <v>2</v>
      </c>
      <c r="N89" s="117">
        <v>587989</v>
      </c>
      <c r="O89" s="117">
        <v>265989</v>
      </c>
    </row>
    <row r="90" spans="1:15" x14ac:dyDescent="0.35">
      <c r="A90" s="121">
        <v>88</v>
      </c>
      <c r="B90" s="123">
        <v>23813398</v>
      </c>
      <c r="C90" s="123"/>
      <c r="D90" s="123">
        <v>92613</v>
      </c>
      <c r="E90" s="124" t="s">
        <v>154</v>
      </c>
      <c r="F90" s="124" t="s">
        <v>645</v>
      </c>
      <c r="G90" s="124">
        <v>1218062</v>
      </c>
      <c r="H90" s="124" t="s">
        <v>646</v>
      </c>
      <c r="I90" s="127" t="s">
        <v>852</v>
      </c>
      <c r="J90" s="124" t="s">
        <v>647</v>
      </c>
      <c r="K90" s="125" t="s">
        <v>845</v>
      </c>
      <c r="L90" s="124" t="s">
        <v>648</v>
      </c>
      <c r="M90" s="124">
        <v>35</v>
      </c>
      <c r="N90" s="124">
        <v>237249</v>
      </c>
      <c r="O90" s="124">
        <v>540299</v>
      </c>
    </row>
    <row r="91" spans="1:15" x14ac:dyDescent="0.35">
      <c r="A91" s="121">
        <v>89</v>
      </c>
      <c r="B91" s="120">
        <v>2912481</v>
      </c>
      <c r="C91" s="120" t="s">
        <v>649</v>
      </c>
      <c r="D91" s="120" t="s">
        <v>650</v>
      </c>
      <c r="E91" s="117" t="s">
        <v>188</v>
      </c>
      <c r="F91" s="117" t="s">
        <v>651</v>
      </c>
      <c r="G91" s="117">
        <v>1401064</v>
      </c>
      <c r="H91" s="117" t="s">
        <v>652</v>
      </c>
      <c r="I91" s="117" t="s">
        <v>653</v>
      </c>
      <c r="J91" s="117" t="s">
        <v>652</v>
      </c>
      <c r="K91" s="117" t="s">
        <v>654</v>
      </c>
      <c r="L91" s="117" t="s">
        <v>655</v>
      </c>
      <c r="M91" s="116">
        <v>1</v>
      </c>
      <c r="N91" s="117">
        <v>419089</v>
      </c>
      <c r="O91" s="117">
        <v>625488</v>
      </c>
    </row>
    <row r="92" spans="1:15" x14ac:dyDescent="0.35">
      <c r="A92" s="121">
        <v>90</v>
      </c>
      <c r="B92" s="123">
        <v>2773030</v>
      </c>
      <c r="C92" s="123"/>
      <c r="D92" s="123">
        <v>42338</v>
      </c>
      <c r="E92" s="117" t="s">
        <v>188</v>
      </c>
      <c r="F92" s="117" t="s">
        <v>656</v>
      </c>
      <c r="G92" s="117">
        <v>1403052</v>
      </c>
      <c r="H92" s="117" t="s">
        <v>657</v>
      </c>
      <c r="I92" s="116" t="s">
        <v>858</v>
      </c>
      <c r="J92" s="117" t="s">
        <v>657</v>
      </c>
      <c r="K92" s="116" t="s">
        <v>845</v>
      </c>
      <c r="L92" s="117" t="s">
        <v>648</v>
      </c>
      <c r="M92" s="116">
        <v>6</v>
      </c>
      <c r="N92" s="124">
        <v>445717</v>
      </c>
      <c r="O92" s="124">
        <v>686416</v>
      </c>
    </row>
    <row r="93" spans="1:15" x14ac:dyDescent="0.35">
      <c r="A93" s="121">
        <v>91</v>
      </c>
      <c r="B93" s="120">
        <v>1301262</v>
      </c>
      <c r="C93" s="120"/>
      <c r="D93" s="120">
        <v>4048</v>
      </c>
      <c r="E93" s="117" t="s">
        <v>188</v>
      </c>
      <c r="F93" s="117" t="s">
        <v>241</v>
      </c>
      <c r="G93" s="117">
        <v>1405044</v>
      </c>
      <c r="H93" s="117" t="s">
        <v>835</v>
      </c>
      <c r="I93" s="117" t="s">
        <v>836</v>
      </c>
      <c r="J93" s="117" t="s">
        <v>835</v>
      </c>
      <c r="K93" s="117" t="s">
        <v>837</v>
      </c>
      <c r="L93" s="117" t="s">
        <v>838</v>
      </c>
      <c r="M93" s="116" t="s">
        <v>839</v>
      </c>
      <c r="N93" s="117">
        <v>611439</v>
      </c>
      <c r="O93" s="117">
        <v>472208</v>
      </c>
    </row>
    <row r="94" spans="1:15" x14ac:dyDescent="0.35">
      <c r="A94" s="121">
        <v>92</v>
      </c>
      <c r="B94" s="120">
        <v>9633093</v>
      </c>
      <c r="C94" s="120" t="s">
        <v>658</v>
      </c>
      <c r="D94" s="120" t="s">
        <v>659</v>
      </c>
      <c r="E94" s="117" t="s">
        <v>188</v>
      </c>
      <c r="F94" s="117" t="s">
        <v>189</v>
      </c>
      <c r="G94" s="117">
        <v>1409022</v>
      </c>
      <c r="H94" s="117" t="s">
        <v>660</v>
      </c>
      <c r="I94" s="117" t="s">
        <v>661</v>
      </c>
      <c r="J94" s="117" t="s">
        <v>660</v>
      </c>
      <c r="K94" s="117" t="s">
        <v>662</v>
      </c>
      <c r="L94" s="117" t="s">
        <v>663</v>
      </c>
      <c r="M94" s="116">
        <v>37</v>
      </c>
      <c r="N94" s="117">
        <v>378880</v>
      </c>
      <c r="O94" s="117">
        <v>679652</v>
      </c>
    </row>
    <row r="95" spans="1:15" x14ac:dyDescent="0.35">
      <c r="A95" s="121">
        <v>93</v>
      </c>
      <c r="B95" s="123">
        <v>10167487</v>
      </c>
      <c r="C95" s="123"/>
      <c r="D95" s="123">
        <v>131996</v>
      </c>
      <c r="E95" s="117" t="s">
        <v>188</v>
      </c>
      <c r="F95" s="117" t="s">
        <v>192</v>
      </c>
      <c r="G95" s="117">
        <v>1419012</v>
      </c>
      <c r="H95" s="117" t="s">
        <v>193</v>
      </c>
      <c r="I95" s="116" t="s">
        <v>853</v>
      </c>
      <c r="J95" s="117" t="s">
        <v>664</v>
      </c>
      <c r="K95" s="117">
        <v>99999</v>
      </c>
      <c r="L95" s="117"/>
      <c r="M95" s="117">
        <v>23</v>
      </c>
      <c r="N95" s="117">
        <v>538827</v>
      </c>
      <c r="O95" s="117">
        <v>555202</v>
      </c>
    </row>
    <row r="96" spans="1:15" x14ac:dyDescent="0.35">
      <c r="A96" s="121">
        <v>94</v>
      </c>
      <c r="B96" s="120">
        <v>3517213</v>
      </c>
      <c r="C96" s="120" t="s">
        <v>665</v>
      </c>
      <c r="D96" s="120" t="s">
        <v>666</v>
      </c>
      <c r="E96" s="117" t="s">
        <v>188</v>
      </c>
      <c r="F96" s="117" t="s">
        <v>194</v>
      </c>
      <c r="G96" s="117">
        <v>1425011</v>
      </c>
      <c r="H96" s="117" t="s">
        <v>667</v>
      </c>
      <c r="I96" s="117" t="s">
        <v>668</v>
      </c>
      <c r="J96" s="117" t="s">
        <v>667</v>
      </c>
      <c r="K96" s="117" t="s">
        <v>289</v>
      </c>
      <c r="L96" s="117" t="s">
        <v>113</v>
      </c>
      <c r="M96" s="116">
        <v>6</v>
      </c>
      <c r="N96" s="117">
        <v>402483</v>
      </c>
      <c r="O96" s="117">
        <v>668669</v>
      </c>
    </row>
    <row r="97" spans="1:15" x14ac:dyDescent="0.35">
      <c r="A97" s="121">
        <v>95</v>
      </c>
      <c r="B97" s="120">
        <v>3658982</v>
      </c>
      <c r="C97" s="120" t="s">
        <v>669</v>
      </c>
      <c r="D97" s="120" t="s">
        <v>670</v>
      </c>
      <c r="E97" s="117" t="s">
        <v>188</v>
      </c>
      <c r="F97" s="117" t="s">
        <v>197</v>
      </c>
      <c r="G97" s="117">
        <v>1430054</v>
      </c>
      <c r="H97" s="117" t="s">
        <v>671</v>
      </c>
      <c r="I97" s="117" t="s">
        <v>672</v>
      </c>
      <c r="J97" s="117" t="s">
        <v>671</v>
      </c>
      <c r="K97" s="117" t="s">
        <v>156</v>
      </c>
      <c r="L97" s="117" t="s">
        <v>157</v>
      </c>
      <c r="M97" s="116">
        <v>39</v>
      </c>
      <c r="N97" s="117">
        <v>373222</v>
      </c>
      <c r="O97" s="117">
        <v>629897</v>
      </c>
    </row>
    <row r="98" spans="1:15" x14ac:dyDescent="0.35">
      <c r="A98" s="121">
        <v>96</v>
      </c>
      <c r="B98" s="120">
        <v>3682592</v>
      </c>
      <c r="C98" s="120" t="s">
        <v>673</v>
      </c>
      <c r="D98" s="120" t="s">
        <v>674</v>
      </c>
      <c r="E98" s="117" t="s">
        <v>188</v>
      </c>
      <c r="F98" s="117" t="s">
        <v>198</v>
      </c>
      <c r="G98" s="117">
        <v>1432055</v>
      </c>
      <c r="H98" s="117" t="s">
        <v>675</v>
      </c>
      <c r="I98" s="117" t="s">
        <v>676</v>
      </c>
      <c r="J98" s="117" t="s">
        <v>677</v>
      </c>
      <c r="K98" s="117" t="s">
        <v>654</v>
      </c>
      <c r="L98" s="117" t="s">
        <v>655</v>
      </c>
      <c r="M98" s="117">
        <v>65</v>
      </c>
      <c r="N98" s="117">
        <v>498906</v>
      </c>
      <c r="O98" s="117">
        <v>626021</v>
      </c>
    </row>
    <row r="99" spans="1:15" x14ac:dyDescent="0.35">
      <c r="A99" s="121">
        <v>97</v>
      </c>
      <c r="B99" s="120">
        <v>3746561</v>
      </c>
      <c r="C99" s="120" t="s">
        <v>678</v>
      </c>
      <c r="D99" s="120" t="s">
        <v>679</v>
      </c>
      <c r="E99" s="117" t="s">
        <v>188</v>
      </c>
      <c r="F99" s="117" t="s">
        <v>199</v>
      </c>
      <c r="G99" s="117">
        <v>1434031</v>
      </c>
      <c r="H99" s="117" t="s">
        <v>200</v>
      </c>
      <c r="I99" s="117" t="s">
        <v>201</v>
      </c>
      <c r="J99" s="117" t="s">
        <v>200</v>
      </c>
      <c r="K99" s="117" t="s">
        <v>190</v>
      </c>
      <c r="L99" s="117" t="s">
        <v>191</v>
      </c>
      <c r="M99" s="116">
        <v>9</v>
      </c>
      <c r="N99" s="117">
        <v>493286</v>
      </c>
      <c r="O99" s="117">
        <v>644001</v>
      </c>
    </row>
    <row r="100" spans="1:15" x14ac:dyDescent="0.35">
      <c r="A100" s="121">
        <v>98</v>
      </c>
      <c r="B100" s="120">
        <v>7690642</v>
      </c>
      <c r="C100" s="120" t="s">
        <v>860</v>
      </c>
      <c r="D100" s="120" t="s">
        <v>861</v>
      </c>
      <c r="E100" s="117" t="s">
        <v>202</v>
      </c>
      <c r="F100" s="117" t="s">
        <v>862</v>
      </c>
      <c r="G100" s="117">
        <v>1603011</v>
      </c>
      <c r="H100" s="117" t="s">
        <v>863</v>
      </c>
      <c r="I100" s="117" t="s">
        <v>864</v>
      </c>
      <c r="J100" s="117" t="s">
        <v>863</v>
      </c>
      <c r="K100" s="117" t="s">
        <v>865</v>
      </c>
      <c r="L100" s="117" t="s">
        <v>866</v>
      </c>
      <c r="M100" s="116">
        <v>30</v>
      </c>
      <c r="N100" s="117">
        <v>274722</v>
      </c>
      <c r="O100" s="117">
        <v>439144</v>
      </c>
    </row>
    <row r="101" spans="1:15" x14ac:dyDescent="0.35">
      <c r="A101" s="121">
        <v>99</v>
      </c>
      <c r="B101" s="120">
        <v>4062465</v>
      </c>
      <c r="C101" s="120" t="s">
        <v>867</v>
      </c>
      <c r="D101" s="120" t="s">
        <v>868</v>
      </c>
      <c r="E101" s="117" t="s">
        <v>202</v>
      </c>
      <c r="F101" s="117" t="s">
        <v>862</v>
      </c>
      <c r="G101" s="117">
        <v>1603011</v>
      </c>
      <c r="H101" s="117" t="s">
        <v>863</v>
      </c>
      <c r="I101" s="117" t="s">
        <v>864</v>
      </c>
      <c r="J101" s="117" t="s">
        <v>863</v>
      </c>
      <c r="K101" s="117" t="s">
        <v>869</v>
      </c>
      <c r="L101" s="117" t="s">
        <v>870</v>
      </c>
      <c r="M101" s="116">
        <v>16</v>
      </c>
      <c r="N101" s="117">
        <v>275201</v>
      </c>
      <c r="O101" s="117">
        <v>442842</v>
      </c>
    </row>
    <row r="102" spans="1:15" x14ac:dyDescent="0.35">
      <c r="A102" s="121">
        <v>100</v>
      </c>
      <c r="B102" s="120">
        <v>4062908</v>
      </c>
      <c r="C102" s="120" t="s">
        <v>871</v>
      </c>
      <c r="D102" s="120" t="s">
        <v>872</v>
      </c>
      <c r="E102" s="117" t="s">
        <v>202</v>
      </c>
      <c r="F102" s="117" t="s">
        <v>862</v>
      </c>
      <c r="G102" s="117">
        <v>1603011</v>
      </c>
      <c r="H102" s="117" t="s">
        <v>863</v>
      </c>
      <c r="I102" s="117" t="s">
        <v>864</v>
      </c>
      <c r="J102" s="117" t="s">
        <v>863</v>
      </c>
      <c r="K102" s="117" t="s">
        <v>873</v>
      </c>
      <c r="L102" s="117" t="s">
        <v>874</v>
      </c>
      <c r="M102" s="116">
        <v>11</v>
      </c>
      <c r="N102" s="117">
        <v>274899</v>
      </c>
      <c r="O102" s="117">
        <v>443252</v>
      </c>
    </row>
    <row r="103" spans="1:15" x14ac:dyDescent="0.35">
      <c r="A103" s="121">
        <v>101</v>
      </c>
      <c r="B103" s="120">
        <v>4077801</v>
      </c>
      <c r="C103" s="120" t="s">
        <v>875</v>
      </c>
      <c r="D103" s="120" t="s">
        <v>876</v>
      </c>
      <c r="E103" s="117" t="s">
        <v>202</v>
      </c>
      <c r="F103" s="117" t="s">
        <v>877</v>
      </c>
      <c r="G103" s="117">
        <v>1604015</v>
      </c>
      <c r="H103" s="117" t="s">
        <v>878</v>
      </c>
      <c r="I103" s="117" t="s">
        <v>879</v>
      </c>
      <c r="J103" s="117" t="s">
        <v>880</v>
      </c>
      <c r="K103" s="117" t="s">
        <v>126</v>
      </c>
      <c r="L103" s="117" t="s">
        <v>102</v>
      </c>
      <c r="M103" s="116">
        <v>88</v>
      </c>
      <c r="N103" s="117">
        <v>360817</v>
      </c>
      <c r="O103" s="117">
        <v>448624</v>
      </c>
    </row>
    <row r="104" spans="1:15" x14ac:dyDescent="0.35">
      <c r="A104" s="121">
        <v>102</v>
      </c>
      <c r="B104" s="120">
        <v>4099045</v>
      </c>
      <c r="C104" s="120" t="s">
        <v>881</v>
      </c>
      <c r="D104" s="120" t="s">
        <v>882</v>
      </c>
      <c r="E104" s="117" t="s">
        <v>202</v>
      </c>
      <c r="F104" s="117" t="s">
        <v>883</v>
      </c>
      <c r="G104" s="117">
        <v>1605025</v>
      </c>
      <c r="H104" s="117" t="s">
        <v>884</v>
      </c>
      <c r="I104" s="117" t="s">
        <v>885</v>
      </c>
      <c r="J104" s="117" t="s">
        <v>886</v>
      </c>
      <c r="K104" s="117" t="s">
        <v>129</v>
      </c>
      <c r="L104" s="117" t="s">
        <v>124</v>
      </c>
      <c r="M104" s="116">
        <v>3</v>
      </c>
      <c r="N104" s="117">
        <v>284444</v>
      </c>
      <c r="O104" s="117">
        <v>429561</v>
      </c>
    </row>
    <row r="105" spans="1:15" x14ac:dyDescent="0.35">
      <c r="A105" s="121">
        <v>103</v>
      </c>
      <c r="B105" s="120">
        <v>4101899</v>
      </c>
      <c r="C105" s="120" t="s">
        <v>887</v>
      </c>
      <c r="D105" s="120" t="s">
        <v>888</v>
      </c>
      <c r="E105" s="117" t="s">
        <v>202</v>
      </c>
      <c r="F105" s="117" t="s">
        <v>883</v>
      </c>
      <c r="G105" s="117">
        <v>1605032</v>
      </c>
      <c r="H105" s="117" t="s">
        <v>889</v>
      </c>
      <c r="I105" s="117" t="s">
        <v>890</v>
      </c>
      <c r="J105" s="117" t="s">
        <v>891</v>
      </c>
      <c r="K105" s="117" t="s">
        <v>892</v>
      </c>
      <c r="L105" s="117" t="s">
        <v>893</v>
      </c>
      <c r="M105" s="116">
        <v>8</v>
      </c>
      <c r="N105" s="117">
        <v>286654</v>
      </c>
      <c r="O105" s="117">
        <v>414733</v>
      </c>
    </row>
    <row r="106" spans="1:15" x14ac:dyDescent="0.35">
      <c r="A106" s="121">
        <v>104</v>
      </c>
      <c r="B106" s="123">
        <v>90069283</v>
      </c>
      <c r="C106" s="123"/>
      <c r="D106" s="123">
        <v>59073</v>
      </c>
      <c r="E106" s="124" t="s">
        <v>202</v>
      </c>
      <c r="F106" s="124" t="s">
        <v>203</v>
      </c>
      <c r="G106" s="124">
        <v>1607042</v>
      </c>
      <c r="H106" s="124" t="s">
        <v>680</v>
      </c>
      <c r="I106" s="127" t="s">
        <v>854</v>
      </c>
      <c r="J106" s="124" t="s">
        <v>680</v>
      </c>
      <c r="K106" s="124">
        <v>21970</v>
      </c>
      <c r="L106" s="124" t="s">
        <v>124</v>
      </c>
      <c r="M106" s="124">
        <v>1</v>
      </c>
      <c r="N106" s="117">
        <v>399010</v>
      </c>
      <c r="O106" s="117">
        <v>298569</v>
      </c>
    </row>
    <row r="107" spans="1:15" x14ac:dyDescent="0.35">
      <c r="A107" s="121">
        <v>105</v>
      </c>
      <c r="B107" s="120">
        <v>4154936</v>
      </c>
      <c r="C107" s="120" t="s">
        <v>894</v>
      </c>
      <c r="D107" s="120" t="s">
        <v>895</v>
      </c>
      <c r="E107" s="117" t="s">
        <v>202</v>
      </c>
      <c r="F107" s="117" t="s">
        <v>896</v>
      </c>
      <c r="G107" s="117">
        <v>1608044</v>
      </c>
      <c r="H107" s="117" t="s">
        <v>897</v>
      </c>
      <c r="I107" s="117" t="s">
        <v>898</v>
      </c>
      <c r="J107" s="117" t="s">
        <v>897</v>
      </c>
      <c r="K107" s="117" t="s">
        <v>899</v>
      </c>
      <c r="L107" s="117" t="s">
        <v>900</v>
      </c>
      <c r="M107" s="116">
        <v>7</v>
      </c>
      <c r="N107" s="117">
        <v>354393</v>
      </c>
      <c r="O107" s="117">
        <v>462009</v>
      </c>
    </row>
    <row r="108" spans="1:15" x14ac:dyDescent="0.35">
      <c r="A108" s="121">
        <v>106</v>
      </c>
      <c r="B108" s="120">
        <v>4160703</v>
      </c>
      <c r="C108" s="120" t="s">
        <v>901</v>
      </c>
      <c r="D108" s="120" t="s">
        <v>902</v>
      </c>
      <c r="E108" s="117" t="s">
        <v>202</v>
      </c>
      <c r="F108" s="117" t="s">
        <v>896</v>
      </c>
      <c r="G108" s="117">
        <v>1608072</v>
      </c>
      <c r="H108" s="117" t="s">
        <v>903</v>
      </c>
      <c r="I108" s="117" t="s">
        <v>904</v>
      </c>
      <c r="J108" s="117" t="s">
        <v>905</v>
      </c>
      <c r="K108" s="117" t="s">
        <v>129</v>
      </c>
      <c r="L108" s="117" t="s">
        <v>124</v>
      </c>
      <c r="M108" s="116">
        <v>4</v>
      </c>
      <c r="N108" s="117">
        <v>323157</v>
      </c>
      <c r="O108" s="117">
        <v>455779</v>
      </c>
    </row>
    <row r="109" spans="1:15" x14ac:dyDescent="0.35">
      <c r="A109" s="121">
        <v>107</v>
      </c>
      <c r="B109" s="120">
        <v>9633068</v>
      </c>
      <c r="C109" s="120" t="s">
        <v>906</v>
      </c>
      <c r="D109" s="120" t="s">
        <v>907</v>
      </c>
      <c r="E109" s="117" t="s">
        <v>202</v>
      </c>
      <c r="F109" s="117" t="s">
        <v>896</v>
      </c>
      <c r="G109" s="117">
        <v>1608072</v>
      </c>
      <c r="H109" s="117" t="s">
        <v>903</v>
      </c>
      <c r="I109" s="117" t="s">
        <v>908</v>
      </c>
      <c r="J109" s="117" t="s">
        <v>909</v>
      </c>
      <c r="K109" s="117" t="s">
        <v>129</v>
      </c>
      <c r="L109" s="117" t="s">
        <v>124</v>
      </c>
      <c r="M109" s="116">
        <v>22</v>
      </c>
      <c r="N109" s="117">
        <v>324470</v>
      </c>
      <c r="O109" s="117">
        <v>450077</v>
      </c>
    </row>
    <row r="110" spans="1:15" x14ac:dyDescent="0.35">
      <c r="A110" s="121">
        <v>108</v>
      </c>
      <c r="B110" s="120">
        <v>4163841</v>
      </c>
      <c r="C110" s="120" t="s">
        <v>910</v>
      </c>
      <c r="D110" s="120" t="s">
        <v>911</v>
      </c>
      <c r="E110" s="117" t="s">
        <v>202</v>
      </c>
      <c r="F110" s="117" t="s">
        <v>205</v>
      </c>
      <c r="G110" s="117">
        <v>1609012</v>
      </c>
      <c r="H110" s="117" t="s">
        <v>912</v>
      </c>
      <c r="I110" s="117" t="s">
        <v>913</v>
      </c>
      <c r="J110" s="117" t="s">
        <v>914</v>
      </c>
      <c r="K110" s="117" t="s">
        <v>915</v>
      </c>
      <c r="L110" s="117" t="s">
        <v>916</v>
      </c>
      <c r="M110" s="116" t="s">
        <v>917</v>
      </c>
      <c r="N110" s="117">
        <v>311057</v>
      </c>
      <c r="O110" s="117">
        <v>431648</v>
      </c>
    </row>
    <row r="111" spans="1:15" x14ac:dyDescent="0.35">
      <c r="A111" s="121">
        <v>109</v>
      </c>
      <c r="B111" s="120">
        <v>4164266</v>
      </c>
      <c r="C111" s="120" t="s">
        <v>918</v>
      </c>
      <c r="D111" s="120" t="s">
        <v>919</v>
      </c>
      <c r="E111" s="117" t="s">
        <v>202</v>
      </c>
      <c r="F111" s="117" t="s">
        <v>205</v>
      </c>
      <c r="G111" s="117">
        <v>1609022</v>
      </c>
      <c r="H111" s="117" t="s">
        <v>920</v>
      </c>
      <c r="I111" s="117" t="s">
        <v>921</v>
      </c>
      <c r="J111" s="117" t="s">
        <v>922</v>
      </c>
      <c r="K111" s="117" t="s">
        <v>923</v>
      </c>
      <c r="L111" s="117" t="s">
        <v>924</v>
      </c>
      <c r="M111" s="116">
        <v>35</v>
      </c>
      <c r="N111" s="117">
        <v>311499</v>
      </c>
      <c r="O111" s="117">
        <v>416194</v>
      </c>
    </row>
    <row r="112" spans="1:15" x14ac:dyDescent="0.35">
      <c r="A112" s="121">
        <v>110</v>
      </c>
      <c r="B112" s="120">
        <v>4164268</v>
      </c>
      <c r="C112" s="120" t="s">
        <v>925</v>
      </c>
      <c r="D112" s="120" t="s">
        <v>926</v>
      </c>
      <c r="E112" s="117" t="s">
        <v>202</v>
      </c>
      <c r="F112" s="117" t="s">
        <v>205</v>
      </c>
      <c r="G112" s="117">
        <v>1609022</v>
      </c>
      <c r="H112" s="117" t="s">
        <v>920</v>
      </c>
      <c r="I112" s="117" t="s">
        <v>921</v>
      </c>
      <c r="J112" s="117" t="s">
        <v>922</v>
      </c>
      <c r="K112" s="117" t="s">
        <v>923</v>
      </c>
      <c r="L112" s="117" t="s">
        <v>924</v>
      </c>
      <c r="M112" s="116">
        <v>39</v>
      </c>
      <c r="N112" s="117">
        <v>311528</v>
      </c>
      <c r="O112" s="117">
        <v>416076</v>
      </c>
    </row>
    <row r="113" spans="1:15" x14ac:dyDescent="0.35">
      <c r="A113" s="121">
        <v>111</v>
      </c>
      <c r="B113" s="120">
        <v>4175383</v>
      </c>
      <c r="C113" s="120" t="s">
        <v>681</v>
      </c>
      <c r="D113" s="120" t="s">
        <v>682</v>
      </c>
      <c r="E113" s="117" t="s">
        <v>202</v>
      </c>
      <c r="F113" s="117" t="s">
        <v>205</v>
      </c>
      <c r="G113" s="117">
        <v>1609052</v>
      </c>
      <c r="H113" s="117" t="s">
        <v>206</v>
      </c>
      <c r="I113" s="117" t="s">
        <v>683</v>
      </c>
      <c r="J113" s="117" t="s">
        <v>207</v>
      </c>
      <c r="K113" s="117" t="s">
        <v>684</v>
      </c>
      <c r="L113" s="117" t="s">
        <v>685</v>
      </c>
      <c r="M113" s="116">
        <v>12</v>
      </c>
      <c r="N113" s="117">
        <v>426599</v>
      </c>
      <c r="O113" s="117">
        <v>319357</v>
      </c>
    </row>
    <row r="114" spans="1:15" x14ac:dyDescent="0.35">
      <c r="A114" s="121">
        <v>112</v>
      </c>
      <c r="B114" s="120">
        <v>4184860</v>
      </c>
      <c r="C114" s="120" t="s">
        <v>927</v>
      </c>
      <c r="D114" s="120" t="s">
        <v>928</v>
      </c>
      <c r="E114" s="117" t="s">
        <v>202</v>
      </c>
      <c r="F114" s="117" t="s">
        <v>205</v>
      </c>
      <c r="G114" s="117">
        <v>1609085</v>
      </c>
      <c r="H114" s="117" t="s">
        <v>929</v>
      </c>
      <c r="I114" s="117" t="s">
        <v>930</v>
      </c>
      <c r="J114" s="117" t="s">
        <v>931</v>
      </c>
      <c r="K114" s="117" t="s">
        <v>129</v>
      </c>
      <c r="L114" s="117" t="s">
        <v>124</v>
      </c>
      <c r="M114" s="116">
        <v>5</v>
      </c>
      <c r="N114" s="117">
        <v>319380</v>
      </c>
      <c r="O114" s="117">
        <v>442887</v>
      </c>
    </row>
    <row r="115" spans="1:15" x14ac:dyDescent="0.35">
      <c r="A115" s="121">
        <v>113</v>
      </c>
      <c r="B115" s="120">
        <v>4190453</v>
      </c>
      <c r="C115" s="120" t="s">
        <v>932</v>
      </c>
      <c r="D115" s="120" t="s">
        <v>933</v>
      </c>
      <c r="E115" s="117" t="s">
        <v>202</v>
      </c>
      <c r="F115" s="117" t="s">
        <v>205</v>
      </c>
      <c r="G115" s="117">
        <v>1609104</v>
      </c>
      <c r="H115" s="117" t="s">
        <v>934</v>
      </c>
      <c r="I115" s="117" t="s">
        <v>935</v>
      </c>
      <c r="J115" s="117" t="s">
        <v>934</v>
      </c>
      <c r="K115" s="117" t="s">
        <v>129</v>
      </c>
      <c r="L115" s="117" t="s">
        <v>124</v>
      </c>
      <c r="M115" s="116">
        <v>6</v>
      </c>
      <c r="N115" s="117">
        <v>301856</v>
      </c>
      <c r="O115" s="117">
        <v>420320</v>
      </c>
    </row>
    <row r="116" spans="1:15" x14ac:dyDescent="0.35">
      <c r="A116" s="121">
        <v>114</v>
      </c>
      <c r="B116" s="120">
        <v>4193143</v>
      </c>
      <c r="C116" s="120" t="s">
        <v>936</v>
      </c>
      <c r="D116" s="120" t="s">
        <v>937</v>
      </c>
      <c r="E116" s="117" t="s">
        <v>202</v>
      </c>
      <c r="F116" s="117" t="s">
        <v>205</v>
      </c>
      <c r="G116" s="117">
        <v>1609112</v>
      </c>
      <c r="H116" s="117" t="s">
        <v>938</v>
      </c>
      <c r="I116" s="117" t="s">
        <v>939</v>
      </c>
      <c r="J116" s="117" t="s">
        <v>940</v>
      </c>
      <c r="K116" s="117" t="s">
        <v>129</v>
      </c>
      <c r="L116" s="117" t="s">
        <v>124</v>
      </c>
      <c r="M116" s="116">
        <v>8</v>
      </c>
      <c r="N116" s="117">
        <v>299446</v>
      </c>
      <c r="O116" s="117">
        <v>427364</v>
      </c>
    </row>
    <row r="117" spans="1:15" x14ac:dyDescent="0.35">
      <c r="A117" s="121">
        <v>115</v>
      </c>
      <c r="B117" s="120">
        <v>4196955</v>
      </c>
      <c r="C117" s="120" t="s">
        <v>941</v>
      </c>
      <c r="D117" s="120" t="s">
        <v>942</v>
      </c>
      <c r="E117" s="117" t="s">
        <v>202</v>
      </c>
      <c r="F117" s="117" t="s">
        <v>205</v>
      </c>
      <c r="G117" s="117">
        <v>1609132</v>
      </c>
      <c r="H117" s="117" t="s">
        <v>943</v>
      </c>
      <c r="I117" s="117" t="s">
        <v>944</v>
      </c>
      <c r="J117" s="117" t="s">
        <v>945</v>
      </c>
      <c r="K117" s="117" t="s">
        <v>946</v>
      </c>
      <c r="L117" s="117" t="s">
        <v>115</v>
      </c>
      <c r="M117" s="116">
        <v>12</v>
      </c>
      <c r="N117" s="117">
        <v>322197</v>
      </c>
      <c r="O117" s="117">
        <v>443548</v>
      </c>
    </row>
    <row r="118" spans="1:15" x14ac:dyDescent="0.35">
      <c r="A118" s="121">
        <v>116</v>
      </c>
      <c r="B118" s="120">
        <v>4197643</v>
      </c>
      <c r="C118" s="120" t="s">
        <v>947</v>
      </c>
      <c r="D118" s="120" t="s">
        <v>948</v>
      </c>
      <c r="E118" s="117" t="s">
        <v>202</v>
      </c>
      <c r="F118" s="117" t="s">
        <v>205</v>
      </c>
      <c r="G118" s="117">
        <v>1609132</v>
      </c>
      <c r="H118" s="117" t="s">
        <v>943</v>
      </c>
      <c r="I118" s="117" t="s">
        <v>949</v>
      </c>
      <c r="J118" s="117" t="s">
        <v>950</v>
      </c>
      <c r="K118" s="117" t="s">
        <v>946</v>
      </c>
      <c r="L118" s="117" t="s">
        <v>115</v>
      </c>
      <c r="M118" s="116">
        <v>32</v>
      </c>
      <c r="N118" s="117">
        <v>324631</v>
      </c>
      <c r="O118" s="117">
        <v>442087</v>
      </c>
    </row>
    <row r="119" spans="1:15" x14ac:dyDescent="0.35">
      <c r="A119" s="121">
        <v>117</v>
      </c>
      <c r="B119" s="120">
        <v>4197897</v>
      </c>
      <c r="C119" s="120" t="s">
        <v>951</v>
      </c>
      <c r="D119" s="120" t="s">
        <v>952</v>
      </c>
      <c r="E119" s="117" t="s">
        <v>202</v>
      </c>
      <c r="F119" s="117" t="s">
        <v>205</v>
      </c>
      <c r="G119" s="117">
        <v>1609132</v>
      </c>
      <c r="H119" s="117" t="s">
        <v>943</v>
      </c>
      <c r="I119" s="117" t="s">
        <v>953</v>
      </c>
      <c r="J119" s="117" t="s">
        <v>954</v>
      </c>
      <c r="K119" s="117" t="s">
        <v>955</v>
      </c>
      <c r="L119" s="117" t="s">
        <v>956</v>
      </c>
      <c r="M119" s="116">
        <v>8</v>
      </c>
      <c r="N119" s="117">
        <v>321150</v>
      </c>
      <c r="O119" s="117">
        <v>431081</v>
      </c>
    </row>
    <row r="120" spans="1:15" x14ac:dyDescent="0.35">
      <c r="A120" s="121">
        <v>118</v>
      </c>
      <c r="B120" s="120">
        <v>4198563</v>
      </c>
      <c r="C120" s="120" t="s">
        <v>957</v>
      </c>
      <c r="D120" s="120" t="s">
        <v>958</v>
      </c>
      <c r="E120" s="117" t="s">
        <v>202</v>
      </c>
      <c r="F120" s="117" t="s">
        <v>205</v>
      </c>
      <c r="G120" s="117">
        <v>1609132</v>
      </c>
      <c r="H120" s="117" t="s">
        <v>943</v>
      </c>
      <c r="I120" s="117" t="s">
        <v>959</v>
      </c>
      <c r="J120" s="117" t="s">
        <v>943</v>
      </c>
      <c r="K120" s="117" t="s">
        <v>960</v>
      </c>
      <c r="L120" s="117" t="s">
        <v>961</v>
      </c>
      <c r="M120" s="116">
        <v>47</v>
      </c>
      <c r="N120" s="117">
        <v>319686</v>
      </c>
      <c r="O120" s="117">
        <v>434841</v>
      </c>
    </row>
    <row r="121" spans="1:15" x14ac:dyDescent="0.35">
      <c r="A121" s="121">
        <v>119</v>
      </c>
      <c r="B121" s="120">
        <v>4217935</v>
      </c>
      <c r="C121" s="120" t="s">
        <v>962</v>
      </c>
      <c r="D121" s="120" t="s">
        <v>963</v>
      </c>
      <c r="E121" s="117" t="s">
        <v>202</v>
      </c>
      <c r="F121" s="117" t="s">
        <v>964</v>
      </c>
      <c r="G121" s="117">
        <v>1611034</v>
      </c>
      <c r="H121" s="117" t="s">
        <v>965</v>
      </c>
      <c r="I121" s="117" t="s">
        <v>966</v>
      </c>
      <c r="J121" s="117" t="s">
        <v>965</v>
      </c>
      <c r="K121" s="117" t="s">
        <v>129</v>
      </c>
      <c r="L121" s="117" t="s">
        <v>124</v>
      </c>
      <c r="M121" s="116" t="s">
        <v>917</v>
      </c>
      <c r="N121" s="117">
        <v>309508</v>
      </c>
      <c r="O121" s="117">
        <v>456403</v>
      </c>
    </row>
    <row r="122" spans="1:15" x14ac:dyDescent="0.35">
      <c r="A122" s="121">
        <v>120</v>
      </c>
      <c r="B122" s="120">
        <v>4220779</v>
      </c>
      <c r="C122" s="120" t="s">
        <v>967</v>
      </c>
      <c r="D122" s="120" t="s">
        <v>968</v>
      </c>
      <c r="E122" s="117" t="s">
        <v>202</v>
      </c>
      <c r="F122" s="117" t="s">
        <v>964</v>
      </c>
      <c r="G122" s="117">
        <v>1611045</v>
      </c>
      <c r="H122" s="117" t="s">
        <v>969</v>
      </c>
      <c r="I122" s="117" t="s">
        <v>970</v>
      </c>
      <c r="J122" s="117" t="s">
        <v>971</v>
      </c>
      <c r="K122" s="117" t="s">
        <v>972</v>
      </c>
      <c r="L122" s="117" t="s">
        <v>973</v>
      </c>
      <c r="M122" s="116">
        <v>91</v>
      </c>
      <c r="N122" s="117">
        <v>281001</v>
      </c>
      <c r="O122" s="117">
        <v>441379</v>
      </c>
    </row>
    <row r="123" spans="1:15" x14ac:dyDescent="0.35">
      <c r="A123" s="121">
        <v>121</v>
      </c>
      <c r="B123" s="123">
        <v>13655715</v>
      </c>
      <c r="C123" s="123"/>
      <c r="D123" s="123">
        <v>51812</v>
      </c>
      <c r="E123" s="124" t="s">
        <v>208</v>
      </c>
      <c r="F123" s="124" t="s">
        <v>209</v>
      </c>
      <c r="G123" s="124">
        <v>1804082</v>
      </c>
      <c r="H123" s="124" t="s">
        <v>210</v>
      </c>
      <c r="I123" s="127" t="s">
        <v>855</v>
      </c>
      <c r="J123" s="124" t="s">
        <v>686</v>
      </c>
      <c r="K123" s="117" t="s">
        <v>126</v>
      </c>
      <c r="L123" s="124"/>
      <c r="M123" s="124">
        <v>122</v>
      </c>
      <c r="N123" s="124">
        <v>237867</v>
      </c>
      <c r="O123" s="124">
        <v>781791</v>
      </c>
    </row>
    <row r="124" spans="1:15" x14ac:dyDescent="0.35">
      <c r="A124" s="121">
        <v>122</v>
      </c>
      <c r="B124" s="123">
        <v>76612676</v>
      </c>
      <c r="C124" s="123"/>
      <c r="D124" s="123">
        <v>70846</v>
      </c>
      <c r="E124" s="124" t="s">
        <v>208</v>
      </c>
      <c r="F124" s="124" t="s">
        <v>687</v>
      </c>
      <c r="G124" s="124">
        <v>1809025</v>
      </c>
      <c r="H124" s="124" t="s">
        <v>688</v>
      </c>
      <c r="I124" s="127" t="s">
        <v>856</v>
      </c>
      <c r="J124" s="124" t="s">
        <v>689</v>
      </c>
      <c r="K124" s="124">
        <v>12734</v>
      </c>
      <c r="L124" s="124" t="s">
        <v>220</v>
      </c>
      <c r="M124" s="124">
        <v>73</v>
      </c>
      <c r="N124" s="124">
        <v>271016</v>
      </c>
      <c r="O124" s="124">
        <v>796419</v>
      </c>
    </row>
    <row r="125" spans="1:15" x14ac:dyDescent="0.35">
      <c r="A125" s="121">
        <v>123</v>
      </c>
      <c r="B125" s="123">
        <v>65602940</v>
      </c>
      <c r="C125" s="123"/>
      <c r="D125" s="123">
        <v>113704</v>
      </c>
      <c r="E125" s="124" t="s">
        <v>208</v>
      </c>
      <c r="F125" s="124" t="s">
        <v>687</v>
      </c>
      <c r="G125" s="124">
        <v>1809072</v>
      </c>
      <c r="H125" s="124" t="s">
        <v>690</v>
      </c>
      <c r="I125" s="127" t="s">
        <v>857</v>
      </c>
      <c r="J125" s="124" t="s">
        <v>691</v>
      </c>
      <c r="K125" s="117" t="s">
        <v>126</v>
      </c>
      <c r="L125" s="124"/>
      <c r="M125" s="124">
        <v>109</v>
      </c>
      <c r="N125" s="124">
        <v>275104</v>
      </c>
      <c r="O125" s="124">
        <v>784382</v>
      </c>
    </row>
    <row r="126" spans="1:15" x14ac:dyDescent="0.35">
      <c r="A126" s="121">
        <v>124</v>
      </c>
      <c r="B126" s="120">
        <v>4782381</v>
      </c>
      <c r="C126" s="120" t="s">
        <v>692</v>
      </c>
      <c r="D126" s="120" t="s">
        <v>693</v>
      </c>
      <c r="E126" s="117" t="s">
        <v>211</v>
      </c>
      <c r="F126" s="117" t="s">
        <v>212</v>
      </c>
      <c r="G126" s="117">
        <v>2002032</v>
      </c>
      <c r="H126" s="117" t="s">
        <v>694</v>
      </c>
      <c r="I126" s="117" t="s">
        <v>695</v>
      </c>
      <c r="J126" s="117" t="s">
        <v>696</v>
      </c>
      <c r="K126" s="117" t="s">
        <v>126</v>
      </c>
      <c r="L126" s="117" t="s">
        <v>102</v>
      </c>
      <c r="M126" s="117">
        <v>127</v>
      </c>
      <c r="N126" s="117">
        <v>602989</v>
      </c>
      <c r="O126" s="117">
        <v>764276</v>
      </c>
    </row>
    <row r="127" spans="1:15" x14ac:dyDescent="0.35">
      <c r="A127" s="121">
        <v>125</v>
      </c>
      <c r="B127" s="120">
        <v>8789115</v>
      </c>
      <c r="C127" s="120" t="s">
        <v>697</v>
      </c>
      <c r="D127" s="120" t="s">
        <v>698</v>
      </c>
      <c r="E127" s="117" t="s">
        <v>211</v>
      </c>
      <c r="F127" s="117" t="s">
        <v>213</v>
      </c>
      <c r="G127" s="117">
        <v>2061011</v>
      </c>
      <c r="H127" s="117" t="s">
        <v>213</v>
      </c>
      <c r="I127" s="117" t="s">
        <v>214</v>
      </c>
      <c r="J127" s="117" t="s">
        <v>213</v>
      </c>
      <c r="K127" s="117" t="s">
        <v>699</v>
      </c>
      <c r="L127" s="117" t="s">
        <v>700</v>
      </c>
      <c r="M127" s="116">
        <v>28</v>
      </c>
      <c r="N127" s="117">
        <v>594343</v>
      </c>
      <c r="O127" s="117">
        <v>779878</v>
      </c>
    </row>
    <row r="128" spans="1:15" x14ac:dyDescent="0.35">
      <c r="A128" s="121">
        <v>126</v>
      </c>
      <c r="B128" s="120">
        <v>5012518</v>
      </c>
      <c r="C128" s="120" t="s">
        <v>701</v>
      </c>
      <c r="D128" s="120" t="s">
        <v>702</v>
      </c>
      <c r="E128" s="117" t="s">
        <v>211</v>
      </c>
      <c r="F128" s="117" t="s">
        <v>213</v>
      </c>
      <c r="G128" s="117">
        <v>2061011</v>
      </c>
      <c r="H128" s="117" t="s">
        <v>213</v>
      </c>
      <c r="I128" s="117" t="s">
        <v>214</v>
      </c>
      <c r="J128" s="117" t="s">
        <v>213</v>
      </c>
      <c r="K128" s="117" t="s">
        <v>703</v>
      </c>
      <c r="L128" s="117" t="s">
        <v>704</v>
      </c>
      <c r="M128" s="116">
        <v>4</v>
      </c>
      <c r="N128" s="117">
        <v>593307</v>
      </c>
      <c r="O128" s="117">
        <v>779088</v>
      </c>
    </row>
    <row r="129" spans="1:15" x14ac:dyDescent="0.35">
      <c r="A129" s="121">
        <v>127</v>
      </c>
      <c r="B129" s="120">
        <v>4966379</v>
      </c>
      <c r="C129" s="120" t="s">
        <v>705</v>
      </c>
      <c r="D129" s="120" t="s">
        <v>706</v>
      </c>
      <c r="E129" s="117" t="s">
        <v>211</v>
      </c>
      <c r="F129" s="117" t="s">
        <v>215</v>
      </c>
      <c r="G129" s="117">
        <v>2013024</v>
      </c>
      <c r="H129" s="117" t="s">
        <v>707</v>
      </c>
      <c r="I129" s="117" t="s">
        <v>708</v>
      </c>
      <c r="J129" s="117" t="s">
        <v>707</v>
      </c>
      <c r="K129" s="117" t="s">
        <v>709</v>
      </c>
      <c r="L129" s="117" t="s">
        <v>710</v>
      </c>
      <c r="M129" s="116">
        <v>2</v>
      </c>
      <c r="N129" s="117">
        <v>541829</v>
      </c>
      <c r="O129" s="117">
        <v>736234</v>
      </c>
    </row>
    <row r="130" spans="1:15" x14ac:dyDescent="0.35">
      <c r="A130" s="121">
        <v>128</v>
      </c>
      <c r="B130" s="120">
        <v>5043361</v>
      </c>
      <c r="C130" s="120" t="s">
        <v>711</v>
      </c>
      <c r="D130" s="120" t="s">
        <v>712</v>
      </c>
      <c r="E130" s="117" t="s">
        <v>216</v>
      </c>
      <c r="F130" s="117" t="s">
        <v>713</v>
      </c>
      <c r="G130" s="117">
        <v>2202011</v>
      </c>
      <c r="H130" s="117" t="s">
        <v>714</v>
      </c>
      <c r="I130" s="117" t="s">
        <v>715</v>
      </c>
      <c r="J130" s="117" t="s">
        <v>714</v>
      </c>
      <c r="K130" s="117" t="s">
        <v>238</v>
      </c>
      <c r="L130" s="117" t="s">
        <v>239</v>
      </c>
      <c r="M130" s="116">
        <v>1</v>
      </c>
      <c r="N130" s="117">
        <v>405029</v>
      </c>
      <c r="O130" s="117">
        <v>648552</v>
      </c>
    </row>
    <row r="131" spans="1:15" x14ac:dyDescent="0.35">
      <c r="A131" s="121">
        <v>129</v>
      </c>
      <c r="B131" s="120">
        <v>5044794</v>
      </c>
      <c r="C131" s="120" t="s">
        <v>716</v>
      </c>
      <c r="D131" s="120" t="s">
        <v>717</v>
      </c>
      <c r="E131" s="117" t="s">
        <v>216</v>
      </c>
      <c r="F131" s="117" t="s">
        <v>713</v>
      </c>
      <c r="G131" s="117">
        <v>2202011</v>
      </c>
      <c r="H131" s="117" t="s">
        <v>714</v>
      </c>
      <c r="I131" s="117" t="s">
        <v>715</v>
      </c>
      <c r="J131" s="117" t="s">
        <v>714</v>
      </c>
      <c r="K131" s="117" t="s">
        <v>165</v>
      </c>
      <c r="L131" s="117" t="s">
        <v>166</v>
      </c>
      <c r="M131" s="116">
        <v>11</v>
      </c>
      <c r="N131" s="117">
        <v>406483</v>
      </c>
      <c r="O131" s="117">
        <v>649269</v>
      </c>
    </row>
    <row r="132" spans="1:15" x14ac:dyDescent="0.35">
      <c r="A132" s="121">
        <v>130</v>
      </c>
      <c r="B132" s="120">
        <v>5041040</v>
      </c>
      <c r="C132" s="120" t="s">
        <v>718</v>
      </c>
      <c r="D132" s="120" t="s">
        <v>719</v>
      </c>
      <c r="E132" s="117" t="s">
        <v>216</v>
      </c>
      <c r="F132" s="117" t="s">
        <v>713</v>
      </c>
      <c r="G132" s="117">
        <v>2202011</v>
      </c>
      <c r="H132" s="117" t="s">
        <v>714</v>
      </c>
      <c r="I132" s="117" t="s">
        <v>715</v>
      </c>
      <c r="J132" s="117" t="s">
        <v>714</v>
      </c>
      <c r="K132" s="117" t="s">
        <v>720</v>
      </c>
      <c r="L132" s="117" t="s">
        <v>721</v>
      </c>
      <c r="M132" s="116">
        <v>11</v>
      </c>
      <c r="N132" s="117">
        <v>405839</v>
      </c>
      <c r="O132" s="117">
        <v>649442</v>
      </c>
    </row>
    <row r="133" spans="1:15" x14ac:dyDescent="0.35">
      <c r="A133" s="121">
        <v>131</v>
      </c>
      <c r="B133" s="120">
        <v>5045216</v>
      </c>
      <c r="C133" s="120" t="s">
        <v>722</v>
      </c>
      <c r="D133" s="120" t="s">
        <v>723</v>
      </c>
      <c r="E133" s="117" t="s">
        <v>216</v>
      </c>
      <c r="F133" s="117" t="s">
        <v>713</v>
      </c>
      <c r="G133" s="117">
        <v>2202011</v>
      </c>
      <c r="H133" s="117" t="s">
        <v>714</v>
      </c>
      <c r="I133" s="117" t="s">
        <v>715</v>
      </c>
      <c r="J133" s="117" t="s">
        <v>714</v>
      </c>
      <c r="K133" s="117" t="s">
        <v>724</v>
      </c>
      <c r="L133" s="117" t="s">
        <v>725</v>
      </c>
      <c r="M133" s="116">
        <v>3</v>
      </c>
      <c r="N133" s="117">
        <v>405693</v>
      </c>
      <c r="O133" s="117">
        <v>648522</v>
      </c>
    </row>
    <row r="134" spans="1:15" x14ac:dyDescent="0.35">
      <c r="A134" s="121">
        <v>132</v>
      </c>
      <c r="B134" s="120">
        <v>5057499</v>
      </c>
      <c r="C134" s="120" t="s">
        <v>726</v>
      </c>
      <c r="D134" s="120" t="s">
        <v>727</v>
      </c>
      <c r="E134" s="117" t="s">
        <v>216</v>
      </c>
      <c r="F134" s="117" t="s">
        <v>713</v>
      </c>
      <c r="G134" s="117">
        <v>2202011</v>
      </c>
      <c r="H134" s="117" t="s">
        <v>728</v>
      </c>
      <c r="I134" s="117" t="s">
        <v>729</v>
      </c>
      <c r="J134" s="117" t="s">
        <v>730</v>
      </c>
      <c r="K134" s="117" t="s">
        <v>731</v>
      </c>
      <c r="L134" s="117" t="s">
        <v>732</v>
      </c>
      <c r="M134" s="117">
        <v>6</v>
      </c>
      <c r="N134" s="117">
        <v>419163</v>
      </c>
      <c r="O134" s="117">
        <v>655028</v>
      </c>
    </row>
    <row r="135" spans="1:15" x14ac:dyDescent="0.35">
      <c r="A135" s="121">
        <v>133</v>
      </c>
      <c r="B135" s="123">
        <v>45966038</v>
      </c>
      <c r="C135" s="123"/>
      <c r="D135" s="123">
        <v>8135</v>
      </c>
      <c r="E135" s="124" t="s">
        <v>216</v>
      </c>
      <c r="F135" s="124" t="s">
        <v>733</v>
      </c>
      <c r="G135" s="124">
        <v>2206042</v>
      </c>
      <c r="H135" s="124" t="s">
        <v>734</v>
      </c>
      <c r="I135" s="127" t="s">
        <v>846</v>
      </c>
      <c r="J135" s="124" t="s">
        <v>735</v>
      </c>
      <c r="K135" s="124">
        <v>31131</v>
      </c>
      <c r="L135" s="124" t="s">
        <v>736</v>
      </c>
      <c r="M135" s="124" t="s">
        <v>246</v>
      </c>
      <c r="N135" s="124">
        <v>700963</v>
      </c>
      <c r="O135" s="124">
        <v>432897</v>
      </c>
    </row>
    <row r="136" spans="1:15" x14ac:dyDescent="0.35">
      <c r="A136" s="121">
        <v>134</v>
      </c>
      <c r="B136" s="120">
        <v>5217403</v>
      </c>
      <c r="C136" s="120" t="s">
        <v>737</v>
      </c>
      <c r="D136" s="120" t="s">
        <v>738</v>
      </c>
      <c r="E136" s="117" t="s">
        <v>216</v>
      </c>
      <c r="F136" s="117" t="s">
        <v>739</v>
      </c>
      <c r="G136" s="117">
        <v>2212054</v>
      </c>
      <c r="H136" s="117" t="s">
        <v>740</v>
      </c>
      <c r="I136" s="117" t="s">
        <v>741</v>
      </c>
      <c r="J136" s="117" t="s">
        <v>740</v>
      </c>
      <c r="K136" s="117" t="s">
        <v>129</v>
      </c>
      <c r="L136" s="117" t="s">
        <v>124</v>
      </c>
      <c r="M136" s="116">
        <v>1</v>
      </c>
      <c r="N136" s="117">
        <v>710796</v>
      </c>
      <c r="O136" s="117">
        <v>362356</v>
      </c>
    </row>
    <row r="137" spans="1:15" x14ac:dyDescent="0.35">
      <c r="A137" s="121">
        <v>135</v>
      </c>
      <c r="B137" s="123">
        <v>186135</v>
      </c>
      <c r="C137" s="123"/>
      <c r="D137" s="123">
        <v>272515</v>
      </c>
      <c r="E137" s="124" t="s">
        <v>216</v>
      </c>
      <c r="F137" s="124" t="s">
        <v>742</v>
      </c>
      <c r="G137" s="124">
        <v>2264011</v>
      </c>
      <c r="H137" s="124" t="s">
        <v>742</v>
      </c>
      <c r="I137" s="126" t="s">
        <v>743</v>
      </c>
      <c r="J137" s="124" t="s">
        <v>742</v>
      </c>
      <c r="K137" s="124" t="s">
        <v>217</v>
      </c>
      <c r="L137" s="124" t="s">
        <v>218</v>
      </c>
      <c r="M137" s="124" t="s">
        <v>744</v>
      </c>
      <c r="N137" s="124">
        <v>732652</v>
      </c>
      <c r="O137" s="124">
        <v>470700</v>
      </c>
    </row>
    <row r="138" spans="1:15" x14ac:dyDescent="0.35">
      <c r="A138" s="121">
        <v>136</v>
      </c>
      <c r="B138" s="120">
        <v>5584160</v>
      </c>
      <c r="C138" s="120" t="s">
        <v>745</v>
      </c>
      <c r="D138" s="120" t="s">
        <v>746</v>
      </c>
      <c r="E138" s="117" t="s">
        <v>219</v>
      </c>
      <c r="F138" s="117" t="s">
        <v>222</v>
      </c>
      <c r="G138" s="117">
        <v>2405042</v>
      </c>
      <c r="H138" s="117" t="s">
        <v>747</v>
      </c>
      <c r="I138" s="117" t="s">
        <v>748</v>
      </c>
      <c r="J138" s="117" t="s">
        <v>749</v>
      </c>
      <c r="K138" s="117" t="s">
        <v>225</v>
      </c>
      <c r="L138" s="117" t="s">
        <v>226</v>
      </c>
      <c r="M138" s="116">
        <v>27</v>
      </c>
      <c r="N138" s="117">
        <v>258706</v>
      </c>
      <c r="O138" s="117">
        <v>470414</v>
      </c>
    </row>
    <row r="139" spans="1:15" x14ac:dyDescent="0.35">
      <c r="A139" s="121">
        <v>137</v>
      </c>
      <c r="B139" s="120">
        <v>5584832</v>
      </c>
      <c r="C139" s="120" t="s">
        <v>750</v>
      </c>
      <c r="D139" s="120" t="s">
        <v>751</v>
      </c>
      <c r="E139" s="117" t="s">
        <v>219</v>
      </c>
      <c r="F139" s="117" t="s">
        <v>222</v>
      </c>
      <c r="G139" s="117">
        <v>2405042</v>
      </c>
      <c r="H139" s="117" t="s">
        <v>747</v>
      </c>
      <c r="I139" s="117" t="s">
        <v>752</v>
      </c>
      <c r="J139" s="117" t="s">
        <v>753</v>
      </c>
      <c r="K139" s="117" t="s">
        <v>754</v>
      </c>
      <c r="L139" s="117" t="s">
        <v>755</v>
      </c>
      <c r="M139" s="116">
        <v>37</v>
      </c>
      <c r="N139" s="117">
        <v>264132</v>
      </c>
      <c r="O139" s="117">
        <v>472637</v>
      </c>
    </row>
    <row r="140" spans="1:15" x14ac:dyDescent="0.35">
      <c r="A140" s="121">
        <v>138</v>
      </c>
      <c r="B140" s="120">
        <v>6021215</v>
      </c>
      <c r="C140" s="120" t="s">
        <v>756</v>
      </c>
      <c r="D140" s="120" t="s">
        <v>757</v>
      </c>
      <c r="E140" s="117" t="s">
        <v>219</v>
      </c>
      <c r="F140" s="117" t="s">
        <v>223</v>
      </c>
      <c r="G140" s="117">
        <v>2467011</v>
      </c>
      <c r="H140" s="117" t="s">
        <v>223</v>
      </c>
      <c r="I140" s="117" t="s">
        <v>224</v>
      </c>
      <c r="J140" s="117" t="s">
        <v>223</v>
      </c>
      <c r="K140" s="117" t="s">
        <v>758</v>
      </c>
      <c r="L140" s="117" t="s">
        <v>759</v>
      </c>
      <c r="M140" s="116">
        <v>28</v>
      </c>
      <c r="N140" s="117">
        <v>232161</v>
      </c>
      <c r="O140" s="117">
        <v>471869</v>
      </c>
    </row>
    <row r="141" spans="1:15" x14ac:dyDescent="0.35">
      <c r="A141" s="121">
        <v>139</v>
      </c>
      <c r="B141" s="120">
        <v>5610402</v>
      </c>
      <c r="C141" s="120" t="s">
        <v>760</v>
      </c>
      <c r="D141" s="120" t="s">
        <v>761</v>
      </c>
      <c r="E141" s="117" t="s">
        <v>219</v>
      </c>
      <c r="F141" s="117" t="s">
        <v>227</v>
      </c>
      <c r="G141" s="117">
        <v>2406052</v>
      </c>
      <c r="H141" s="117" t="s">
        <v>228</v>
      </c>
      <c r="I141" s="117" t="s">
        <v>229</v>
      </c>
      <c r="J141" s="117" t="s">
        <v>228</v>
      </c>
      <c r="K141" s="117" t="s">
        <v>129</v>
      </c>
      <c r="L141" s="117" t="s">
        <v>124</v>
      </c>
      <c r="M141" s="116">
        <v>5</v>
      </c>
      <c r="N141" s="117">
        <v>343101</v>
      </c>
      <c r="O141" s="117">
        <v>487557</v>
      </c>
    </row>
    <row r="142" spans="1:15" x14ac:dyDescent="0.35">
      <c r="A142" s="121">
        <v>140</v>
      </c>
      <c r="B142" s="123">
        <v>46691958</v>
      </c>
      <c r="C142" s="123"/>
      <c r="D142" s="123">
        <v>91795</v>
      </c>
      <c r="E142" s="124" t="s">
        <v>219</v>
      </c>
      <c r="F142" s="124" t="s">
        <v>762</v>
      </c>
      <c r="G142" s="124">
        <v>2407032</v>
      </c>
      <c r="H142" s="124" t="s">
        <v>763</v>
      </c>
      <c r="I142" s="127" t="s">
        <v>847</v>
      </c>
      <c r="J142" s="124" t="s">
        <v>764</v>
      </c>
      <c r="K142" s="124">
        <v>41192</v>
      </c>
      <c r="L142" s="124" t="s">
        <v>765</v>
      </c>
      <c r="M142" s="124">
        <v>2</v>
      </c>
      <c r="N142" s="124">
        <v>326132</v>
      </c>
      <c r="O142" s="124">
        <v>470381</v>
      </c>
    </row>
    <row r="143" spans="1:15" x14ac:dyDescent="0.35">
      <c r="A143" s="121">
        <v>141</v>
      </c>
      <c r="B143" s="123">
        <v>42078901</v>
      </c>
      <c r="C143" s="123"/>
      <c r="D143" s="123">
        <v>91795</v>
      </c>
      <c r="E143" s="124" t="s">
        <v>219</v>
      </c>
      <c r="F143" s="124" t="s">
        <v>762</v>
      </c>
      <c r="G143" s="124">
        <v>2407032</v>
      </c>
      <c r="H143" s="124" t="s">
        <v>763</v>
      </c>
      <c r="I143" s="127" t="s">
        <v>847</v>
      </c>
      <c r="J143" s="124" t="s">
        <v>764</v>
      </c>
      <c r="K143" s="124">
        <v>21970</v>
      </c>
      <c r="L143" s="124" t="s">
        <v>124</v>
      </c>
      <c r="M143" s="124">
        <v>2</v>
      </c>
      <c r="N143" s="124">
        <v>325769</v>
      </c>
      <c r="O143" s="124">
        <v>470630</v>
      </c>
    </row>
    <row r="144" spans="1:15" x14ac:dyDescent="0.35">
      <c r="A144" s="121">
        <v>142</v>
      </c>
      <c r="B144" s="120">
        <v>5722940</v>
      </c>
      <c r="C144" s="120" t="s">
        <v>766</v>
      </c>
      <c r="D144" s="120" t="s">
        <v>767</v>
      </c>
      <c r="E144" s="117" t="s">
        <v>219</v>
      </c>
      <c r="F144" s="117" t="s">
        <v>230</v>
      </c>
      <c r="G144" s="117">
        <v>2411042</v>
      </c>
      <c r="H144" s="117" t="s">
        <v>195</v>
      </c>
      <c r="I144" s="117" t="s">
        <v>768</v>
      </c>
      <c r="J144" s="117" t="s">
        <v>769</v>
      </c>
      <c r="K144" s="117" t="s">
        <v>129</v>
      </c>
      <c r="L144" s="117" t="s">
        <v>124</v>
      </c>
      <c r="M144" s="116">
        <v>7</v>
      </c>
      <c r="N144" s="117">
        <v>228410</v>
      </c>
      <c r="O144" s="117">
        <v>451087</v>
      </c>
    </row>
    <row r="145" spans="1:15" x14ac:dyDescent="0.35">
      <c r="A145" s="121">
        <v>143</v>
      </c>
      <c r="B145" s="120">
        <v>5723308</v>
      </c>
      <c r="C145" s="120" t="s">
        <v>770</v>
      </c>
      <c r="D145" s="120" t="s">
        <v>771</v>
      </c>
      <c r="E145" s="117" t="s">
        <v>219</v>
      </c>
      <c r="F145" s="117" t="s">
        <v>230</v>
      </c>
      <c r="G145" s="117">
        <v>2411042</v>
      </c>
      <c r="H145" s="117" t="s">
        <v>195</v>
      </c>
      <c r="I145" s="117" t="s">
        <v>772</v>
      </c>
      <c r="J145" s="117" t="s">
        <v>195</v>
      </c>
      <c r="K145" s="117" t="s">
        <v>100</v>
      </c>
      <c r="L145" s="117" t="s">
        <v>101</v>
      </c>
      <c r="M145" s="116">
        <v>12</v>
      </c>
      <c r="N145" s="117">
        <v>235379</v>
      </c>
      <c r="O145" s="117">
        <v>447839</v>
      </c>
    </row>
    <row r="146" spans="1:15" x14ac:dyDescent="0.35">
      <c r="A146" s="121">
        <v>144</v>
      </c>
      <c r="B146" s="120">
        <v>7714035</v>
      </c>
      <c r="C146" s="120" t="s">
        <v>773</v>
      </c>
      <c r="D146" s="120" t="s">
        <v>774</v>
      </c>
      <c r="E146" s="117" t="s">
        <v>219</v>
      </c>
      <c r="F146" s="117" t="s">
        <v>230</v>
      </c>
      <c r="G146" s="117">
        <v>2411042</v>
      </c>
      <c r="H146" s="117" t="s">
        <v>195</v>
      </c>
      <c r="I146" s="117" t="s">
        <v>775</v>
      </c>
      <c r="J146" s="117" t="s">
        <v>776</v>
      </c>
      <c r="K146" s="117" t="s">
        <v>777</v>
      </c>
      <c r="L146" s="117" t="s">
        <v>778</v>
      </c>
      <c r="M146" s="116" t="s">
        <v>134</v>
      </c>
      <c r="N146" s="117">
        <v>230442</v>
      </c>
      <c r="O146" s="117">
        <v>451371</v>
      </c>
    </row>
    <row r="147" spans="1:15" x14ac:dyDescent="0.35">
      <c r="A147" s="121">
        <v>145</v>
      </c>
      <c r="B147" s="120">
        <v>5837052</v>
      </c>
      <c r="C147" s="120" t="s">
        <v>779</v>
      </c>
      <c r="D147" s="120" t="s">
        <v>780</v>
      </c>
      <c r="E147" s="117" t="s">
        <v>219</v>
      </c>
      <c r="F147" s="117" t="s">
        <v>781</v>
      </c>
      <c r="G147" s="117">
        <v>2416042</v>
      </c>
      <c r="H147" s="117" t="s">
        <v>782</v>
      </c>
      <c r="I147" s="117" t="s">
        <v>783</v>
      </c>
      <c r="J147" s="117" t="s">
        <v>784</v>
      </c>
      <c r="K147" s="117" t="s">
        <v>126</v>
      </c>
      <c r="L147" s="117" t="s">
        <v>102</v>
      </c>
      <c r="M147" s="117">
        <v>62</v>
      </c>
      <c r="N147" s="117">
        <v>304499</v>
      </c>
      <c r="O147" s="117">
        <v>541557</v>
      </c>
    </row>
    <row r="148" spans="1:15" x14ac:dyDescent="0.35">
      <c r="A148" s="121">
        <v>146</v>
      </c>
      <c r="B148" s="123">
        <v>492630106</v>
      </c>
      <c r="C148" s="123"/>
      <c r="D148" s="123" t="s">
        <v>859</v>
      </c>
      <c r="E148" s="124" t="s">
        <v>231</v>
      </c>
      <c r="F148" s="124" t="s">
        <v>232</v>
      </c>
      <c r="G148" s="117">
        <v>2661011</v>
      </c>
      <c r="H148" s="124" t="s">
        <v>232</v>
      </c>
      <c r="I148" s="127" t="s">
        <v>233</v>
      </c>
      <c r="J148" s="117" t="s">
        <v>232</v>
      </c>
      <c r="K148" s="125" t="s">
        <v>234</v>
      </c>
      <c r="L148" s="125" t="s">
        <v>235</v>
      </c>
      <c r="M148" s="117">
        <v>81</v>
      </c>
      <c r="N148" s="117">
        <v>334999</v>
      </c>
      <c r="O148" s="117">
        <v>611741</v>
      </c>
    </row>
    <row r="149" spans="1:15" x14ac:dyDescent="0.35">
      <c r="A149" s="121">
        <v>147</v>
      </c>
      <c r="B149" s="120">
        <v>6329074</v>
      </c>
      <c r="C149" s="120" t="s">
        <v>785</v>
      </c>
      <c r="D149" s="120" t="s">
        <v>786</v>
      </c>
      <c r="E149" s="117" t="s">
        <v>231</v>
      </c>
      <c r="F149" s="117" t="s">
        <v>236</v>
      </c>
      <c r="G149" s="117">
        <v>2606054</v>
      </c>
      <c r="H149" s="117" t="s">
        <v>787</v>
      </c>
      <c r="I149" s="117" t="s">
        <v>788</v>
      </c>
      <c r="J149" s="117" t="s">
        <v>787</v>
      </c>
      <c r="K149" s="117" t="s">
        <v>789</v>
      </c>
      <c r="L149" s="117" t="s">
        <v>790</v>
      </c>
      <c r="M149" s="116">
        <v>54</v>
      </c>
      <c r="N149" s="117">
        <v>338941</v>
      </c>
      <c r="O149" s="117">
        <v>687207</v>
      </c>
    </row>
    <row r="150" spans="1:15" x14ac:dyDescent="0.35">
      <c r="A150" s="121">
        <v>148</v>
      </c>
      <c r="B150" s="120">
        <v>6651472</v>
      </c>
      <c r="C150" s="120" t="s">
        <v>791</v>
      </c>
      <c r="D150" s="120" t="s">
        <v>792</v>
      </c>
      <c r="E150" s="117" t="s">
        <v>237</v>
      </c>
      <c r="F150" s="117" t="s">
        <v>793</v>
      </c>
      <c r="G150" s="117">
        <v>2816015</v>
      </c>
      <c r="H150" s="117" t="s">
        <v>794</v>
      </c>
      <c r="I150" s="117" t="s">
        <v>795</v>
      </c>
      <c r="J150" s="117" t="s">
        <v>796</v>
      </c>
      <c r="K150" s="117" t="s">
        <v>129</v>
      </c>
      <c r="L150" s="117" t="s">
        <v>124</v>
      </c>
      <c r="M150" s="116">
        <v>2</v>
      </c>
      <c r="N150" s="117">
        <v>650922</v>
      </c>
      <c r="O150" s="117">
        <v>704803</v>
      </c>
    </row>
    <row r="151" spans="1:15" x14ac:dyDescent="0.35">
      <c r="A151" s="121">
        <v>149</v>
      </c>
      <c r="B151" s="123">
        <v>123205592</v>
      </c>
      <c r="C151" s="123"/>
      <c r="D151" s="123">
        <v>269991</v>
      </c>
      <c r="E151" s="117" t="s">
        <v>240</v>
      </c>
      <c r="F151" s="117" t="s">
        <v>797</v>
      </c>
      <c r="G151" s="117">
        <v>3012044</v>
      </c>
      <c r="H151" s="117" t="s">
        <v>798</v>
      </c>
      <c r="I151" s="116" t="s">
        <v>848</v>
      </c>
      <c r="J151" s="117" t="s">
        <v>798</v>
      </c>
      <c r="K151" s="117">
        <v>15227</v>
      </c>
      <c r="L151" s="117" t="s">
        <v>799</v>
      </c>
      <c r="M151" s="117" t="s">
        <v>131</v>
      </c>
      <c r="N151" s="117">
        <v>427415</v>
      </c>
      <c r="O151" s="117">
        <v>391090</v>
      </c>
    </row>
    <row r="152" spans="1:15" x14ac:dyDescent="0.35">
      <c r="A152" s="121">
        <v>150</v>
      </c>
      <c r="B152" s="120">
        <v>6949434</v>
      </c>
      <c r="C152" s="120" t="s">
        <v>800</v>
      </c>
      <c r="D152" s="120" t="s">
        <v>801</v>
      </c>
      <c r="E152" s="117" t="s">
        <v>240</v>
      </c>
      <c r="F152" s="117" t="s">
        <v>242</v>
      </c>
      <c r="G152" s="117">
        <v>3014044</v>
      </c>
      <c r="H152" s="117" t="s">
        <v>243</v>
      </c>
      <c r="I152" s="117" t="s">
        <v>802</v>
      </c>
      <c r="J152" s="117" t="s">
        <v>243</v>
      </c>
      <c r="K152" s="117" t="s">
        <v>803</v>
      </c>
      <c r="L152" s="117" t="s">
        <v>251</v>
      </c>
      <c r="M152" s="116">
        <v>25</v>
      </c>
      <c r="N152" s="117">
        <v>535107</v>
      </c>
      <c r="O152" s="117">
        <v>302897</v>
      </c>
    </row>
    <row r="153" spans="1:15" x14ac:dyDescent="0.35">
      <c r="A153" s="121">
        <v>151</v>
      </c>
      <c r="B153" s="120">
        <v>6957282</v>
      </c>
      <c r="C153" s="120" t="s">
        <v>804</v>
      </c>
      <c r="D153" s="120" t="s">
        <v>805</v>
      </c>
      <c r="E153" s="117" t="s">
        <v>240</v>
      </c>
      <c r="F153" s="117" t="s">
        <v>244</v>
      </c>
      <c r="G153" s="117">
        <v>3015045</v>
      </c>
      <c r="H153" s="117" t="s">
        <v>245</v>
      </c>
      <c r="I153" s="117" t="s">
        <v>806</v>
      </c>
      <c r="J153" s="117" t="s">
        <v>807</v>
      </c>
      <c r="K153" s="117" t="s">
        <v>161</v>
      </c>
      <c r="L153" s="117" t="s">
        <v>162</v>
      </c>
      <c r="M153" s="116">
        <v>75</v>
      </c>
      <c r="N153" s="117">
        <v>495198</v>
      </c>
      <c r="O153" s="117">
        <v>313073</v>
      </c>
    </row>
    <row r="154" spans="1:15" x14ac:dyDescent="0.35">
      <c r="A154" s="121">
        <v>152</v>
      </c>
      <c r="B154" s="120">
        <v>7076113</v>
      </c>
      <c r="C154" s="120" t="s">
        <v>840</v>
      </c>
      <c r="D154" s="120" t="s">
        <v>841</v>
      </c>
      <c r="E154" s="117" t="s">
        <v>240</v>
      </c>
      <c r="F154" s="117" t="s">
        <v>247</v>
      </c>
      <c r="G154" s="117">
        <v>3021042</v>
      </c>
      <c r="H154" s="117" t="s">
        <v>842</v>
      </c>
      <c r="I154" s="117" t="s">
        <v>843</v>
      </c>
      <c r="J154" s="117" t="s">
        <v>844</v>
      </c>
      <c r="K154" s="117" t="s">
        <v>144</v>
      </c>
      <c r="L154" s="117" t="s">
        <v>145</v>
      </c>
      <c r="M154" s="116">
        <v>6</v>
      </c>
      <c r="N154" s="117">
        <v>362772</v>
      </c>
      <c r="O154" s="117">
        <v>521485</v>
      </c>
    </row>
    <row r="155" spans="1:15" x14ac:dyDescent="0.35">
      <c r="A155" s="121">
        <v>153</v>
      </c>
      <c r="B155" s="123">
        <v>44721135</v>
      </c>
      <c r="C155" s="123"/>
      <c r="D155" s="123">
        <v>22234</v>
      </c>
      <c r="E155" s="124" t="s">
        <v>240</v>
      </c>
      <c r="F155" s="124" t="s">
        <v>247</v>
      </c>
      <c r="G155" s="124">
        <v>3021132</v>
      </c>
      <c r="H155" s="124" t="s">
        <v>248</v>
      </c>
      <c r="I155" s="127" t="s">
        <v>249</v>
      </c>
      <c r="J155" s="124" t="s">
        <v>250</v>
      </c>
      <c r="K155" s="124">
        <v>17394</v>
      </c>
      <c r="L155" s="124" t="s">
        <v>251</v>
      </c>
      <c r="M155" s="124">
        <v>26</v>
      </c>
      <c r="N155" s="124">
        <v>515527</v>
      </c>
      <c r="O155" s="124">
        <v>346015</v>
      </c>
    </row>
    <row r="156" spans="1:15" x14ac:dyDescent="0.35">
      <c r="A156" s="121">
        <v>154</v>
      </c>
      <c r="B156" s="123">
        <v>99807276</v>
      </c>
      <c r="C156" s="123"/>
      <c r="D156" s="123">
        <v>34711</v>
      </c>
      <c r="E156" s="124" t="s">
        <v>240</v>
      </c>
      <c r="F156" s="124" t="s">
        <v>247</v>
      </c>
      <c r="G156" s="124">
        <v>3021145</v>
      </c>
      <c r="H156" s="124" t="s">
        <v>252</v>
      </c>
      <c r="I156" s="127" t="s">
        <v>253</v>
      </c>
      <c r="J156" s="122" t="s">
        <v>254</v>
      </c>
      <c r="K156" s="124">
        <v>16579</v>
      </c>
      <c r="L156" s="124" t="s">
        <v>255</v>
      </c>
      <c r="M156" s="124">
        <v>12</v>
      </c>
      <c r="N156" s="124">
        <v>496882</v>
      </c>
      <c r="O156" s="124">
        <v>336161</v>
      </c>
    </row>
    <row r="157" spans="1:15" x14ac:dyDescent="0.35">
      <c r="A157" s="121">
        <v>155</v>
      </c>
      <c r="B157" s="120">
        <v>7486651</v>
      </c>
      <c r="C157" s="120" t="s">
        <v>808</v>
      </c>
      <c r="D157" s="120" t="s">
        <v>809</v>
      </c>
      <c r="E157" s="117" t="s">
        <v>256</v>
      </c>
      <c r="F157" s="117" t="s">
        <v>810</v>
      </c>
      <c r="G157" s="117">
        <v>3207035</v>
      </c>
      <c r="H157" s="117" t="s">
        <v>811</v>
      </c>
      <c r="I157" s="117" t="s">
        <v>812</v>
      </c>
      <c r="J157" s="117" t="s">
        <v>813</v>
      </c>
      <c r="K157" s="117" t="s">
        <v>126</v>
      </c>
      <c r="L157" s="117" t="s">
        <v>102</v>
      </c>
      <c r="M157" s="116">
        <v>12</v>
      </c>
      <c r="N157" s="117">
        <v>677520</v>
      </c>
      <c r="O157" s="117">
        <v>231279</v>
      </c>
    </row>
    <row r="158" spans="1:15" x14ac:dyDescent="0.35">
      <c r="A158" s="121">
        <v>156</v>
      </c>
      <c r="B158" s="120">
        <v>7563429</v>
      </c>
      <c r="C158" s="120" t="s">
        <v>814</v>
      </c>
      <c r="D158" s="120" t="s">
        <v>815</v>
      </c>
      <c r="E158" s="117" t="s">
        <v>256</v>
      </c>
      <c r="F158" s="117" t="s">
        <v>257</v>
      </c>
      <c r="G158" s="117">
        <v>3213042</v>
      </c>
      <c r="H158" s="117" t="s">
        <v>816</v>
      </c>
      <c r="I158" s="117" t="s">
        <v>817</v>
      </c>
      <c r="J158" s="117" t="s">
        <v>818</v>
      </c>
      <c r="K158" s="117" t="s">
        <v>126</v>
      </c>
      <c r="L158" s="117" t="s">
        <v>102</v>
      </c>
      <c r="M158" s="116">
        <v>61</v>
      </c>
      <c r="N158" s="117">
        <v>714875</v>
      </c>
      <c r="O158" s="117">
        <v>347703</v>
      </c>
    </row>
    <row r="159" spans="1:15" x14ac:dyDescent="0.35">
      <c r="A159" s="121">
        <v>157</v>
      </c>
      <c r="B159" s="120">
        <v>7564207</v>
      </c>
      <c r="C159" s="120" t="s">
        <v>819</v>
      </c>
      <c r="D159" s="120" t="s">
        <v>820</v>
      </c>
      <c r="E159" s="117" t="s">
        <v>256</v>
      </c>
      <c r="F159" s="117" t="s">
        <v>257</v>
      </c>
      <c r="G159" s="117">
        <v>3213052</v>
      </c>
      <c r="H159" s="117" t="s">
        <v>821</v>
      </c>
      <c r="I159" s="117" t="s">
        <v>822</v>
      </c>
      <c r="J159" s="117" t="s">
        <v>823</v>
      </c>
      <c r="K159" s="117" t="s">
        <v>824</v>
      </c>
      <c r="L159" s="117" t="s">
        <v>825</v>
      </c>
      <c r="M159" s="116" t="s">
        <v>204</v>
      </c>
      <c r="N159" s="117">
        <v>744508</v>
      </c>
      <c r="O159" s="117">
        <v>340962</v>
      </c>
    </row>
    <row r="160" spans="1:15" x14ac:dyDescent="0.35">
      <c r="A160" s="121">
        <v>158</v>
      </c>
      <c r="B160" s="120">
        <v>7566535</v>
      </c>
      <c r="C160" s="120" t="s">
        <v>826</v>
      </c>
      <c r="D160" s="120" t="s">
        <v>827</v>
      </c>
      <c r="E160" s="117" t="s">
        <v>256</v>
      </c>
      <c r="F160" s="117" t="s">
        <v>257</v>
      </c>
      <c r="G160" s="117">
        <v>3213052</v>
      </c>
      <c r="H160" s="117" t="s">
        <v>821</v>
      </c>
      <c r="I160" s="117" t="s">
        <v>828</v>
      </c>
      <c r="J160" s="117" t="s">
        <v>829</v>
      </c>
      <c r="K160" s="117" t="s">
        <v>126</v>
      </c>
      <c r="L160" s="117" t="s">
        <v>102</v>
      </c>
      <c r="M160" s="116">
        <v>61</v>
      </c>
      <c r="N160" s="117">
        <v>732439</v>
      </c>
      <c r="O160" s="117">
        <v>352982</v>
      </c>
    </row>
    <row r="161" spans="1:15" x14ac:dyDescent="0.35">
      <c r="A161" s="121">
        <v>159</v>
      </c>
      <c r="B161" s="123">
        <v>53111518</v>
      </c>
      <c r="C161" s="123"/>
      <c r="D161" s="123">
        <v>3904</v>
      </c>
      <c r="E161" s="124" t="s">
        <v>256</v>
      </c>
      <c r="F161" s="124" t="s">
        <v>258</v>
      </c>
      <c r="G161" s="124">
        <v>3262011</v>
      </c>
      <c r="H161" s="124" t="s">
        <v>258</v>
      </c>
      <c r="I161" s="127" t="s">
        <v>259</v>
      </c>
      <c r="J161" s="124" t="s">
        <v>258</v>
      </c>
      <c r="K161" s="124">
        <v>12165</v>
      </c>
      <c r="L161" s="124" t="s">
        <v>260</v>
      </c>
      <c r="M161" s="125" t="s">
        <v>830</v>
      </c>
      <c r="N161" s="124">
        <v>627398</v>
      </c>
      <c r="O161" s="124">
        <v>203906</v>
      </c>
    </row>
    <row r="162" spans="1:15" x14ac:dyDescent="0.35">
      <c r="A162" s="121">
        <v>160</v>
      </c>
      <c r="B162" s="120">
        <v>7661899</v>
      </c>
      <c r="C162" s="120" t="s">
        <v>831</v>
      </c>
      <c r="D162" s="120" t="s">
        <v>832</v>
      </c>
      <c r="E162" s="117" t="s">
        <v>256</v>
      </c>
      <c r="F162" s="117" t="s">
        <v>258</v>
      </c>
      <c r="G162" s="124">
        <v>3262011</v>
      </c>
      <c r="H162" s="117" t="s">
        <v>258</v>
      </c>
      <c r="I162" s="117" t="s">
        <v>259</v>
      </c>
      <c r="J162" s="117" t="s">
        <v>258</v>
      </c>
      <c r="K162" s="117" t="s">
        <v>833</v>
      </c>
      <c r="L162" s="117" t="s">
        <v>834</v>
      </c>
      <c r="M162" s="116">
        <v>33</v>
      </c>
      <c r="N162" s="117">
        <v>620831</v>
      </c>
      <c r="O162" s="117">
        <v>211829</v>
      </c>
    </row>
  </sheetData>
  <sheetProtection algorithmName="SHA-512" hashValue="favVsAu0Z0m+s5EjLOH8yNVtkUb93T46F40t5G+oXcvtyXXQuY2IcaGR+/6TP2a14XQJ/U8NXmbXKoVtl3k18A==" saltValue="W3bpAjdAfYuafSZ2StxakQ==" spinCount="100000" sheet="1" autoFilter="0"/>
  <autoFilter ref="A2:O162" xr:uid="{C02C9E96-D139-45E9-B37C-A4CC56725689}"/>
  <sortState xmlns:xlrd2="http://schemas.microsoft.com/office/spreadsheetml/2017/richdata2" ref="A3:O162">
    <sortCondition ref="E3:E162"/>
    <sortCondition ref="F3:F162"/>
    <sortCondition ref="H3:H162"/>
    <sortCondition ref="J3:J162"/>
    <sortCondition ref="L3:L162"/>
    <sortCondition ref="M3:M162"/>
  </sortState>
  <conditionalFormatting sqref="B158:B162">
    <cfRule type="duplicateValues" dxfId="39" priority="25"/>
    <cfRule type="duplicateValues" dxfId="38" priority="26"/>
    <cfRule type="duplicateValues" dxfId="37" priority="27"/>
    <cfRule type="duplicateValues" dxfId="36" priority="28"/>
    <cfRule type="duplicateValues" dxfId="35" priority="29"/>
    <cfRule type="duplicateValues" dxfId="34" priority="30"/>
    <cfRule type="duplicateValues" dxfId="33" priority="31"/>
    <cfRule type="duplicateValues" dxfId="32" priority="32"/>
  </conditionalFormatting>
  <conditionalFormatting sqref="B3:B99 B106 B113 B123:B157">
    <cfRule type="duplicateValues" dxfId="31" priority="297"/>
    <cfRule type="duplicateValues" dxfId="30" priority="298"/>
    <cfRule type="duplicateValues" dxfId="29" priority="299"/>
    <cfRule type="duplicateValues" dxfId="28" priority="300"/>
    <cfRule type="duplicateValues" dxfId="27" priority="301"/>
    <cfRule type="duplicateValues" dxfId="26" priority="302"/>
    <cfRule type="duplicateValues" dxfId="25" priority="303"/>
    <cfRule type="duplicateValues" dxfId="24" priority="304"/>
  </conditionalFormatting>
  <conditionalFormatting sqref="B100:B105">
    <cfRule type="duplicateValues" dxfId="23" priority="17"/>
    <cfRule type="duplicateValues" dxfId="22" priority="18"/>
    <cfRule type="duplicateValues" dxfId="21" priority="19"/>
    <cfRule type="duplicateValues" dxfId="20" priority="20"/>
    <cfRule type="duplicateValues" dxfId="19" priority="21"/>
    <cfRule type="duplicateValues" dxfId="18" priority="22"/>
    <cfRule type="duplicateValues" dxfId="17" priority="23"/>
    <cfRule type="duplicateValues" dxfId="16" priority="24"/>
  </conditionalFormatting>
  <conditionalFormatting sqref="B107:B112">
    <cfRule type="duplicateValues" dxfId="15" priority="9"/>
    <cfRule type="duplicateValues" dxfId="14" priority="10"/>
    <cfRule type="duplicateValues" dxfId="13" priority="11"/>
    <cfRule type="duplicateValues" dxfId="12" priority="12"/>
    <cfRule type="duplicateValues" dxfId="11" priority="13"/>
    <cfRule type="duplicateValues" dxfId="10" priority="14"/>
    <cfRule type="duplicateValues" dxfId="9" priority="15"/>
    <cfRule type="duplicateValues" dxfId="8" priority="16"/>
  </conditionalFormatting>
  <conditionalFormatting sqref="B114:B122">
    <cfRule type="duplicateValues" dxfId="7" priority="1"/>
    <cfRule type="duplicateValues" dxfId="6" priority="2"/>
    <cfRule type="duplicateValues" dxfId="5" priority="3"/>
    <cfRule type="duplicateValues" dxfId="4" priority="4"/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8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A6D6-22B5-49C5-B157-9A365C059410}">
  <dimension ref="B2:E12"/>
  <sheetViews>
    <sheetView workbookViewId="0">
      <selection activeCell="L9" sqref="L9"/>
    </sheetView>
  </sheetViews>
  <sheetFormatPr defaultRowHeight="14.5" x14ac:dyDescent="0.35"/>
  <cols>
    <col min="2" max="2" width="51" style="1" customWidth="1"/>
    <col min="3" max="4" width="16.81640625" customWidth="1"/>
  </cols>
  <sheetData>
    <row r="2" spans="2:5" x14ac:dyDescent="0.35">
      <c r="C2" s="21" t="s">
        <v>16</v>
      </c>
      <c r="D2" s="21" t="s">
        <v>17</v>
      </c>
      <c r="E2" s="21" t="s">
        <v>43</v>
      </c>
    </row>
    <row r="3" spans="2:5" ht="29" x14ac:dyDescent="0.35">
      <c r="B3" s="20" t="s">
        <v>18</v>
      </c>
      <c r="C3" s="25"/>
      <c r="D3" s="26">
        <v>2876.64</v>
      </c>
    </row>
    <row r="4" spans="2:5" ht="29" x14ac:dyDescent="0.35">
      <c r="B4" s="20" t="s">
        <v>19</v>
      </c>
      <c r="C4" s="21"/>
      <c r="D4" s="22">
        <v>12590.99</v>
      </c>
    </row>
    <row r="5" spans="2:5" x14ac:dyDescent="0.35">
      <c r="B5" s="20" t="s">
        <v>23</v>
      </c>
      <c r="C5" s="23">
        <v>44091</v>
      </c>
      <c r="D5" s="23">
        <v>44104</v>
      </c>
    </row>
    <row r="6" spans="2:5" ht="58" x14ac:dyDescent="0.35">
      <c r="B6" s="20" t="s">
        <v>20</v>
      </c>
      <c r="C6" s="21"/>
      <c r="D6" s="22">
        <v>227</v>
      </c>
    </row>
    <row r="7" spans="2:5" ht="58" x14ac:dyDescent="0.35">
      <c r="B7" s="20" t="s">
        <v>21</v>
      </c>
      <c r="C7" s="21"/>
      <c r="D7" s="22">
        <v>250</v>
      </c>
    </row>
    <row r="8" spans="2:5" ht="58" x14ac:dyDescent="0.35">
      <c r="B8" s="20" t="s">
        <v>22</v>
      </c>
      <c r="C8" s="21"/>
      <c r="D8" s="22">
        <v>23</v>
      </c>
    </row>
    <row r="9" spans="2:5" ht="58" x14ac:dyDescent="0.35">
      <c r="B9" s="20" t="s">
        <v>55</v>
      </c>
      <c r="C9" s="21"/>
      <c r="D9" s="22">
        <v>70</v>
      </c>
    </row>
    <row r="10" spans="2:5" ht="58" x14ac:dyDescent="0.35">
      <c r="B10" s="20" t="s">
        <v>56</v>
      </c>
      <c r="C10" s="21"/>
      <c r="D10" s="22">
        <v>80</v>
      </c>
    </row>
    <row r="11" spans="2:5" ht="29" x14ac:dyDescent="0.35">
      <c r="B11" s="20" t="s">
        <v>54</v>
      </c>
      <c r="C11" s="21"/>
      <c r="D11" s="22">
        <v>406.5</v>
      </c>
    </row>
    <row r="12" spans="2:5" x14ac:dyDescent="0.35">
      <c r="B12" s="20" t="s">
        <v>42</v>
      </c>
      <c r="C12" s="21"/>
      <c r="D12" s="24">
        <v>30</v>
      </c>
      <c r="E12" s="21" t="b">
        <f>NOT(ISERROR(VLOOKUP("BŁĄD liczby PWR",'Listy punktów styku'!$B$11:$B$41,1,FALSE)))</f>
        <v>0</v>
      </c>
    </row>
  </sheetData>
  <sheetProtection algorithmName="SHA-512" hashValue="TY4V/wlrFeO3CiDL1QoogWFtMRjFDlA7inEuWu9Am4baxOZY2ZW/KiryAuit9MRMtzUIlJxJ2Vtr3NGaSnE9lg==" saltValue="TkwlG5qqIuEpzD8c9LU3N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formularz cenowy</vt:lpstr>
      <vt:lpstr>Listy punktów styku</vt:lpstr>
      <vt:lpstr>Szczegółowe dane adresowe ogł</vt:lpstr>
      <vt:lpstr>Limity</vt:lpstr>
      <vt:lpstr>'Listy punktów styku'!Obszar_wydruku</vt:lpstr>
      <vt:lpstr>'formularz cenowy'!Tytuły_wydruku</vt:lpstr>
      <vt:lpstr>'Szczegółowe dane adresowe ogł'!Tytuły_wydruku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Perkowski Mirosław</dc:creator>
  <cp:lastModifiedBy>Perkowski Mirosław</cp:lastModifiedBy>
  <cp:lastPrinted>2020-05-19T11:17:49Z</cp:lastPrinted>
  <dcterms:created xsi:type="dcterms:W3CDTF">2020-01-09T14:08:58Z</dcterms:created>
  <dcterms:modified xsi:type="dcterms:W3CDTF">2020-08-24T13:12:01Z</dcterms:modified>
</cp:coreProperties>
</file>