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3 przetarg łącza\części_23012018 — fiberlinik\NPOPC\"/>
    </mc:Choice>
  </mc:AlternateContent>
  <xr:revisionPtr revIDLastSave="0" documentId="13_ncr:1_{46ECDD5C-19B5-458E-A740-E0532A6955CE}" xr6:coauthVersionLast="40" xr6:coauthVersionMax="40" xr10:uidLastSave="{00000000-0000-0000-0000-000000000000}"/>
  <bookViews>
    <workbookView xWindow="0" yWindow="0" windowWidth="19200" windowHeight="6915" tabRatio="892" xr2:uid="{CE10742B-8290-4801-BA59-F28B73100F27}"/>
  </bookViews>
  <sheets>
    <sheet name="Części_Raport" sheetId="106" r:id="rId1"/>
    <sheet name="Części_wykaz_NPOPC" sheetId="12" r:id="rId2"/>
    <sheet name="269" sheetId="105" r:id="rId3"/>
    <sheet name="268" sheetId="104" r:id="rId4"/>
    <sheet name="267" sheetId="103" r:id="rId5"/>
    <sheet name="266" sheetId="102" r:id="rId6"/>
    <sheet name="265" sheetId="101" r:id="rId7"/>
    <sheet name="264" sheetId="100" r:id="rId8"/>
    <sheet name="263" sheetId="99" r:id="rId9"/>
    <sheet name="262" sheetId="98" r:id="rId10"/>
    <sheet name="261" sheetId="97" r:id="rId11"/>
    <sheet name="260" sheetId="96" r:id="rId12"/>
    <sheet name="259" sheetId="95" r:id="rId13"/>
    <sheet name="258" sheetId="94" r:id="rId14"/>
    <sheet name="257" sheetId="93" r:id="rId15"/>
    <sheet name="256" sheetId="92" r:id="rId16"/>
    <sheet name="255" sheetId="91" r:id="rId17"/>
    <sheet name="254" sheetId="90" r:id="rId18"/>
    <sheet name="253" sheetId="89" r:id="rId19"/>
    <sheet name="252" sheetId="88" r:id="rId20"/>
    <sheet name="251" sheetId="87" r:id="rId21"/>
    <sheet name="250" sheetId="86" r:id="rId22"/>
    <sheet name="249" sheetId="85" r:id="rId23"/>
    <sheet name="248" sheetId="84" r:id="rId24"/>
    <sheet name="247" sheetId="83" r:id="rId25"/>
    <sheet name="246" sheetId="82" r:id="rId26"/>
    <sheet name="245" sheetId="81" r:id="rId27"/>
    <sheet name="244" sheetId="80" r:id="rId28"/>
    <sheet name="243" sheetId="79" r:id="rId29"/>
    <sheet name="242" sheetId="78" r:id="rId30"/>
    <sheet name="241" sheetId="77" r:id="rId31"/>
    <sheet name="240" sheetId="76" r:id="rId32"/>
    <sheet name="239" sheetId="75" r:id="rId33"/>
    <sheet name="238" sheetId="74" r:id="rId34"/>
    <sheet name="237" sheetId="73" r:id="rId35"/>
    <sheet name="236" sheetId="72" r:id="rId36"/>
    <sheet name="235" sheetId="71" r:id="rId37"/>
    <sheet name="234" sheetId="70" r:id="rId38"/>
    <sheet name="233" sheetId="69" r:id="rId39"/>
    <sheet name="232" sheetId="68" r:id="rId40"/>
    <sheet name="231" sheetId="67" r:id="rId41"/>
    <sheet name="230" sheetId="66" r:id="rId42"/>
    <sheet name="229" sheetId="65" r:id="rId43"/>
    <sheet name="228" sheetId="64" r:id="rId44"/>
    <sheet name="227" sheetId="63" r:id="rId45"/>
    <sheet name="226" sheetId="62" r:id="rId46"/>
    <sheet name="225" sheetId="61" r:id="rId47"/>
    <sheet name="224" sheetId="60" r:id="rId48"/>
    <sheet name="223" sheetId="59" r:id="rId49"/>
    <sheet name="222" sheetId="58" r:id="rId50"/>
    <sheet name="221" sheetId="57" r:id="rId51"/>
    <sheet name="220" sheetId="56" r:id="rId52"/>
    <sheet name="219" sheetId="55" r:id="rId53"/>
    <sheet name="218" sheetId="54" r:id="rId54"/>
    <sheet name="217" sheetId="53" r:id="rId55"/>
    <sheet name="216" sheetId="52" r:id="rId56"/>
    <sheet name="215" sheetId="51" r:id="rId57"/>
    <sheet name="214" sheetId="50" r:id="rId58"/>
    <sheet name="213" sheetId="49" r:id="rId59"/>
    <sheet name="212" sheetId="48" r:id="rId60"/>
    <sheet name="211" sheetId="47" r:id="rId61"/>
    <sheet name="210" sheetId="46" r:id="rId62"/>
    <sheet name="209" sheetId="45" r:id="rId63"/>
    <sheet name="208" sheetId="44" r:id="rId64"/>
    <sheet name="207" sheetId="43" r:id="rId65"/>
    <sheet name="206" sheetId="42" r:id="rId66"/>
    <sheet name="205" sheetId="41" r:id="rId67"/>
    <sheet name="204" sheetId="40" r:id="rId68"/>
    <sheet name="203" sheetId="39" r:id="rId69"/>
    <sheet name="202" sheetId="38" r:id="rId70"/>
    <sheet name="201" sheetId="37" r:id="rId71"/>
    <sheet name="200" sheetId="36" r:id="rId72"/>
    <sheet name="199" sheetId="35" r:id="rId73"/>
    <sheet name="198" sheetId="34" r:id="rId74"/>
    <sheet name="197" sheetId="33" r:id="rId75"/>
    <sheet name="196" sheetId="32" r:id="rId76"/>
    <sheet name="195" sheetId="31" r:id="rId77"/>
    <sheet name="194" sheetId="30" r:id="rId78"/>
    <sheet name="193" sheetId="29" r:id="rId79"/>
    <sheet name="192" sheetId="28" r:id="rId80"/>
    <sheet name="191" sheetId="27" r:id="rId81"/>
    <sheet name="190" sheetId="26" r:id="rId82"/>
    <sheet name="189" sheetId="25" r:id="rId83"/>
    <sheet name="188" sheetId="24" r:id="rId84"/>
    <sheet name="187" sheetId="23" r:id="rId85"/>
    <sheet name="186" sheetId="22" r:id="rId86"/>
    <sheet name="185" sheetId="21" r:id="rId87"/>
    <sheet name="184" sheetId="20" r:id="rId88"/>
    <sheet name="183" sheetId="19" r:id="rId89"/>
    <sheet name="182" sheetId="18" r:id="rId90"/>
    <sheet name="181" sheetId="17" r:id="rId91"/>
    <sheet name="180" sheetId="16" r:id="rId92"/>
    <sheet name="179" sheetId="15" r:id="rId93"/>
    <sheet name="178" sheetId="14" r:id="rId94"/>
  </sheets>
  <definedNames>
    <definedName name="_xlnm._FilterDatabase" localSheetId="1" hidden="1">Części_wykaz_NPOPC!$A$2:$F$94</definedName>
  </definedNames>
  <calcPr calcId="181029"/>
  <pivotCaches>
    <pivotCache cacheId="26" r:id="rId9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4" l="1"/>
  <c r="S23" i="14" s="1"/>
  <c r="V23" i="14"/>
  <c r="W23" i="14" s="1"/>
  <c r="L5" i="14" s="1"/>
  <c r="R23" i="16"/>
  <c r="S23" i="16"/>
  <c r="V23" i="16"/>
  <c r="W23" i="16" s="1"/>
  <c r="R24" i="16"/>
  <c r="S24" i="16"/>
  <c r="V24" i="16"/>
  <c r="W24" i="16"/>
  <c r="R25" i="16"/>
  <c r="S25" i="16"/>
  <c r="V25" i="16"/>
  <c r="W25" i="16" s="1"/>
  <c r="R26" i="16"/>
  <c r="S26" i="16"/>
  <c r="V26" i="16"/>
  <c r="W26" i="16"/>
  <c r="R27" i="16"/>
  <c r="S27" i="16"/>
  <c r="V27" i="16"/>
  <c r="W27" i="16" s="1"/>
  <c r="R28" i="16"/>
  <c r="S28" i="16"/>
  <c r="V28" i="16"/>
  <c r="W28" i="16"/>
  <c r="R29" i="16"/>
  <c r="S29" i="16"/>
  <c r="V29" i="16"/>
  <c r="W29" i="16" s="1"/>
  <c r="R30" i="16"/>
  <c r="S30" i="16"/>
  <c r="V30" i="16"/>
  <c r="W30" i="16"/>
  <c r="R31" i="16"/>
  <c r="S31" i="16"/>
  <c r="V31" i="16"/>
  <c r="W31" i="16" s="1"/>
  <c r="R32" i="16"/>
  <c r="S32" i="16"/>
  <c r="V32" i="16"/>
  <c r="W32" i="16"/>
  <c r="R33" i="16"/>
  <c r="S33" i="16"/>
  <c r="V33" i="16"/>
  <c r="W33" i="16" s="1"/>
  <c r="R34" i="16"/>
  <c r="S34" i="16"/>
  <c r="V34" i="16"/>
  <c r="W34" i="16"/>
  <c r="C2" i="17"/>
  <c r="C2" i="20"/>
  <c r="R23" i="21"/>
  <c r="S23" i="21"/>
  <c r="V23" i="21"/>
  <c r="W23" i="21"/>
  <c r="R24" i="21"/>
  <c r="S24" i="21"/>
  <c r="V24" i="21"/>
  <c r="W24" i="21"/>
  <c r="R25" i="21"/>
  <c r="S25" i="21"/>
  <c r="V25" i="21"/>
  <c r="W25" i="21"/>
  <c r="R26" i="21"/>
  <c r="S26" i="21"/>
  <c r="V26" i="21"/>
  <c r="W26" i="21"/>
  <c r="C2" i="24"/>
  <c r="R23" i="26"/>
  <c r="S23" i="26" s="1"/>
  <c r="V23" i="26"/>
  <c r="W23" i="26" s="1"/>
  <c r="R24" i="26"/>
  <c r="S24" i="26" s="1"/>
  <c r="V24" i="26"/>
  <c r="W24" i="26"/>
  <c r="R25" i="26"/>
  <c r="S25" i="26" s="1"/>
  <c r="V25" i="26"/>
  <c r="W25" i="26" s="1"/>
  <c r="R26" i="26"/>
  <c r="S26" i="26" s="1"/>
  <c r="V26" i="26"/>
  <c r="W26" i="26"/>
  <c r="C2" i="29"/>
  <c r="C2" i="30"/>
  <c r="C2" i="34"/>
  <c r="R23" i="40"/>
  <c r="S23" i="40" s="1"/>
  <c r="V23" i="40"/>
  <c r="W23" i="40" s="1"/>
  <c r="R24" i="40"/>
  <c r="S24" i="40" s="1"/>
  <c r="V24" i="40"/>
  <c r="W24" i="40"/>
  <c r="R25" i="40"/>
  <c r="S25" i="40" s="1"/>
  <c r="V25" i="40"/>
  <c r="W25" i="40" s="1"/>
  <c r="R26" i="40"/>
  <c r="S26" i="40" s="1"/>
  <c r="V26" i="40"/>
  <c r="W26" i="40"/>
  <c r="R27" i="40"/>
  <c r="S27" i="40" s="1"/>
  <c r="V27" i="40"/>
  <c r="W27" i="40" s="1"/>
  <c r="R28" i="40"/>
  <c r="S28" i="40" s="1"/>
  <c r="V28" i="40"/>
  <c r="W28" i="40"/>
  <c r="R29" i="40"/>
  <c r="S29" i="40" s="1"/>
  <c r="V29" i="40"/>
  <c r="W29" i="40" s="1"/>
  <c r="R30" i="40"/>
  <c r="S30" i="40" s="1"/>
  <c r="V30" i="40"/>
  <c r="W30" i="40"/>
  <c r="R31" i="40"/>
  <c r="S31" i="40" s="1"/>
  <c r="V31" i="40"/>
  <c r="W31" i="40" s="1"/>
  <c r="R32" i="40"/>
  <c r="S32" i="40" s="1"/>
  <c r="V32" i="40"/>
  <c r="W32" i="40"/>
  <c r="R33" i="40"/>
  <c r="S33" i="40" s="1"/>
  <c r="V33" i="40"/>
  <c r="W33" i="40" s="1"/>
  <c r="R34" i="40"/>
  <c r="S34" i="40" s="1"/>
  <c r="V34" i="40"/>
  <c r="W34" i="40"/>
  <c r="R35" i="40"/>
  <c r="S35" i="40" s="1"/>
  <c r="V35" i="40"/>
  <c r="W35" i="40" s="1"/>
  <c r="R36" i="40"/>
  <c r="S36" i="40" s="1"/>
  <c r="V36" i="40"/>
  <c r="W36" i="40"/>
  <c r="R37" i="40"/>
  <c r="S37" i="40" s="1"/>
  <c r="V37" i="40"/>
  <c r="W37" i="40" s="1"/>
  <c r="R38" i="40"/>
  <c r="S38" i="40" s="1"/>
  <c r="V38" i="40"/>
  <c r="W38" i="40"/>
  <c r="R39" i="40"/>
  <c r="S39" i="40" s="1"/>
  <c r="V39" i="40"/>
  <c r="W39" i="40" s="1"/>
  <c r="R40" i="40"/>
  <c r="S40" i="40" s="1"/>
  <c r="V40" i="40"/>
  <c r="W40" i="40"/>
  <c r="R41" i="40"/>
  <c r="S41" i="40" s="1"/>
  <c r="V41" i="40"/>
  <c r="W41" i="40" s="1"/>
  <c r="R42" i="40"/>
  <c r="S42" i="40" s="1"/>
  <c r="V42" i="40"/>
  <c r="W42" i="40"/>
  <c r="R43" i="40"/>
  <c r="S43" i="40" s="1"/>
  <c r="V43" i="40"/>
  <c r="W43" i="40" s="1"/>
  <c r="R44" i="40"/>
  <c r="S44" i="40" s="1"/>
  <c r="V44" i="40"/>
  <c r="W44" i="40"/>
  <c r="R45" i="40"/>
  <c r="S45" i="40" s="1"/>
  <c r="V45" i="40"/>
  <c r="W45" i="40" s="1"/>
  <c r="R46" i="40"/>
  <c r="S46" i="40" s="1"/>
  <c r="V46" i="40"/>
  <c r="W46" i="40"/>
  <c r="R47" i="40"/>
  <c r="S47" i="40" s="1"/>
  <c r="V47" i="40"/>
  <c r="W47" i="40" s="1"/>
  <c r="R48" i="40"/>
  <c r="S48" i="40" s="1"/>
  <c r="V48" i="40"/>
  <c r="W48" i="40"/>
  <c r="R49" i="40"/>
  <c r="S49" i="40" s="1"/>
  <c r="V49" i="40"/>
  <c r="W49" i="40" s="1"/>
  <c r="R50" i="40"/>
  <c r="S50" i="40" s="1"/>
  <c r="V50" i="40"/>
  <c r="W50" i="40"/>
  <c r="R51" i="40"/>
  <c r="S51" i="40" s="1"/>
  <c r="V51" i="40"/>
  <c r="W51" i="40" s="1"/>
  <c r="R52" i="40"/>
  <c r="S52" i="40" s="1"/>
  <c r="V52" i="40"/>
  <c r="W52" i="40"/>
  <c r="R53" i="40"/>
  <c r="S53" i="40" s="1"/>
  <c r="V53" i="40"/>
  <c r="W53" i="40" s="1"/>
  <c r="R54" i="40"/>
  <c r="S54" i="40" s="1"/>
  <c r="V54" i="40"/>
  <c r="W54" i="40"/>
  <c r="R55" i="40"/>
  <c r="S55" i="40" s="1"/>
  <c r="V55" i="40"/>
  <c r="W55" i="40" s="1"/>
  <c r="R56" i="40"/>
  <c r="S56" i="40" s="1"/>
  <c r="V56" i="40"/>
  <c r="W56" i="40"/>
  <c r="R57" i="40"/>
  <c r="S57" i="40" s="1"/>
  <c r="V57" i="40"/>
  <c r="W57" i="40" s="1"/>
  <c r="R58" i="40"/>
  <c r="S58" i="40" s="1"/>
  <c r="V58" i="40"/>
  <c r="W58" i="40"/>
  <c r="R59" i="40"/>
  <c r="S59" i="40" s="1"/>
  <c r="V59" i="40"/>
  <c r="W59" i="40" s="1"/>
  <c r="R60" i="40"/>
  <c r="S60" i="40" s="1"/>
  <c r="V60" i="40"/>
  <c r="W60" i="40"/>
  <c r="R61" i="40"/>
  <c r="S61" i="40" s="1"/>
  <c r="V61" i="40"/>
  <c r="W61" i="40" s="1"/>
  <c r="R62" i="40"/>
  <c r="S62" i="40" s="1"/>
  <c r="V62" i="40"/>
  <c r="W62" i="40"/>
  <c r="R63" i="40"/>
  <c r="S63" i="40" s="1"/>
  <c r="V63" i="40"/>
  <c r="W63" i="40" s="1"/>
  <c r="R64" i="40"/>
  <c r="S64" i="40" s="1"/>
  <c r="V64" i="40"/>
  <c r="W64" i="40"/>
  <c r="R65" i="40"/>
  <c r="S65" i="40" s="1"/>
  <c r="V65" i="40"/>
  <c r="W65" i="40" s="1"/>
  <c r="R66" i="40"/>
  <c r="S66" i="40" s="1"/>
  <c r="V66" i="40"/>
  <c r="W66" i="40"/>
  <c r="R67" i="40"/>
  <c r="S67" i="40" s="1"/>
  <c r="V67" i="40"/>
  <c r="W67" i="40" s="1"/>
  <c r="R68" i="40"/>
  <c r="S68" i="40" s="1"/>
  <c r="V68" i="40"/>
  <c r="W68" i="40"/>
  <c r="R69" i="40"/>
  <c r="S69" i="40" s="1"/>
  <c r="V69" i="40"/>
  <c r="W69" i="40" s="1"/>
  <c r="R70" i="40"/>
  <c r="S70" i="40" s="1"/>
  <c r="V70" i="40"/>
  <c r="W70" i="40"/>
  <c r="R71" i="40"/>
  <c r="S71" i="40" s="1"/>
  <c r="V71" i="40"/>
  <c r="W71" i="40" s="1"/>
  <c r="R72" i="40"/>
  <c r="S72" i="40" s="1"/>
  <c r="V72" i="40"/>
  <c r="W72" i="40"/>
  <c r="R73" i="40"/>
  <c r="S73" i="40" s="1"/>
  <c r="V73" i="40"/>
  <c r="W73" i="40" s="1"/>
  <c r="R74" i="40"/>
  <c r="S74" i="40" s="1"/>
  <c r="V74" i="40"/>
  <c r="W74" i="40"/>
  <c r="R75" i="40"/>
  <c r="S75" i="40" s="1"/>
  <c r="V75" i="40"/>
  <c r="W75" i="40" s="1"/>
  <c r="R76" i="40"/>
  <c r="S76" i="40" s="1"/>
  <c r="V76" i="40"/>
  <c r="W76" i="40"/>
  <c r="R77" i="40"/>
  <c r="S77" i="40" s="1"/>
  <c r="V77" i="40"/>
  <c r="W77" i="40" s="1"/>
  <c r="R78" i="40"/>
  <c r="S78" i="40" s="1"/>
  <c r="V78" i="40"/>
  <c r="W78" i="40"/>
  <c r="R79" i="40"/>
  <c r="S79" i="40" s="1"/>
  <c r="V79" i="40"/>
  <c r="W79" i="40" s="1"/>
  <c r="R80" i="40"/>
  <c r="S80" i="40" s="1"/>
  <c r="V80" i="40"/>
  <c r="W80" i="40"/>
  <c r="R81" i="40"/>
  <c r="S81" i="40" s="1"/>
  <c r="V81" i="40"/>
  <c r="W81" i="40" s="1"/>
  <c r="R82" i="40"/>
  <c r="S82" i="40" s="1"/>
  <c r="V82" i="40"/>
  <c r="W82" i="40"/>
  <c r="R83" i="40"/>
  <c r="S83" i="40" s="1"/>
  <c r="V83" i="40"/>
  <c r="W83" i="40" s="1"/>
  <c r="R84" i="40"/>
  <c r="S84" i="40" s="1"/>
  <c r="V84" i="40"/>
  <c r="W84" i="40"/>
  <c r="R85" i="40"/>
  <c r="S85" i="40" s="1"/>
  <c r="V85" i="40"/>
  <c r="W85" i="40" s="1"/>
  <c r="R86" i="40"/>
  <c r="S86" i="40" s="1"/>
  <c r="V86" i="40"/>
  <c r="W86" i="40"/>
  <c r="R87" i="40"/>
  <c r="S87" i="40" s="1"/>
  <c r="V87" i="40"/>
  <c r="W87" i="40" s="1"/>
  <c r="R88" i="40"/>
  <c r="S88" i="40" s="1"/>
  <c r="V88" i="40"/>
  <c r="W88" i="40"/>
  <c r="R89" i="40"/>
  <c r="S89" i="40" s="1"/>
  <c r="V89" i="40"/>
  <c r="W89" i="40" s="1"/>
  <c r="R90" i="40"/>
  <c r="S90" i="40" s="1"/>
  <c r="V90" i="40"/>
  <c r="W90" i="40"/>
  <c r="R91" i="40"/>
  <c r="S91" i="40" s="1"/>
  <c r="V91" i="40"/>
  <c r="W91" i="40" s="1"/>
  <c r="R92" i="40"/>
  <c r="S92" i="40" s="1"/>
  <c r="V92" i="40"/>
  <c r="W92" i="40"/>
  <c r="R93" i="40"/>
  <c r="S93" i="40" s="1"/>
  <c r="V93" i="40"/>
  <c r="W93" i="40" s="1"/>
  <c r="R94" i="40"/>
  <c r="S94" i="40" s="1"/>
  <c r="V94" i="40"/>
  <c r="W94" i="40"/>
  <c r="R95" i="40"/>
  <c r="S95" i="40" s="1"/>
  <c r="V95" i="40"/>
  <c r="W95" i="40" s="1"/>
  <c r="R96" i="40"/>
  <c r="S96" i="40" s="1"/>
  <c r="V96" i="40"/>
  <c r="W96" i="40"/>
  <c r="R97" i="40"/>
  <c r="S97" i="40" s="1"/>
  <c r="V97" i="40"/>
  <c r="W97" i="40" s="1"/>
  <c r="R98" i="40"/>
  <c r="S98" i="40" s="1"/>
  <c r="V98" i="40"/>
  <c r="W98" i="40"/>
  <c r="R99" i="40"/>
  <c r="S99" i="40" s="1"/>
  <c r="V99" i="40"/>
  <c r="W99" i="40" s="1"/>
  <c r="R100" i="40"/>
  <c r="S100" i="40" s="1"/>
  <c r="V100" i="40"/>
  <c r="W100" i="40"/>
  <c r="R101" i="40"/>
  <c r="S101" i="40" s="1"/>
  <c r="V101" i="40"/>
  <c r="W101" i="40" s="1"/>
  <c r="R102" i="40"/>
  <c r="S102" i="40" s="1"/>
  <c r="V102" i="40"/>
  <c r="W102" i="40"/>
  <c r="R103" i="40"/>
  <c r="S103" i="40" s="1"/>
  <c r="V103" i="40"/>
  <c r="W103" i="40" s="1"/>
  <c r="R104" i="40"/>
  <c r="S104" i="40" s="1"/>
  <c r="V104" i="40"/>
  <c r="W104" i="40"/>
  <c r="R105" i="40"/>
  <c r="S105" i="40" s="1"/>
  <c r="V105" i="40"/>
  <c r="W105" i="40" s="1"/>
  <c r="R106" i="40"/>
  <c r="S106" i="40" s="1"/>
  <c r="V106" i="40"/>
  <c r="W106" i="40"/>
  <c r="R107" i="40"/>
  <c r="S107" i="40" s="1"/>
  <c r="V107" i="40"/>
  <c r="W107" i="40" s="1"/>
  <c r="R108" i="40"/>
  <c r="S108" i="40" s="1"/>
  <c r="V108" i="40"/>
  <c r="W108" i="40"/>
  <c r="R109" i="40"/>
  <c r="S109" i="40" s="1"/>
  <c r="V109" i="40"/>
  <c r="W109" i="40" s="1"/>
  <c r="R110" i="40"/>
  <c r="S110" i="40" s="1"/>
  <c r="V110" i="40"/>
  <c r="W110" i="40"/>
  <c r="R111" i="40"/>
  <c r="S111" i="40" s="1"/>
  <c r="V111" i="40"/>
  <c r="W111" i="40" s="1"/>
  <c r="R112" i="40"/>
  <c r="S112" i="40" s="1"/>
  <c r="V112" i="40"/>
  <c r="W112" i="40"/>
  <c r="R113" i="40"/>
  <c r="S113" i="40" s="1"/>
  <c r="V113" i="40"/>
  <c r="W113" i="40" s="1"/>
  <c r="R114" i="40"/>
  <c r="S114" i="40" s="1"/>
  <c r="V114" i="40"/>
  <c r="W114" i="40"/>
  <c r="R115" i="40"/>
  <c r="S115" i="40" s="1"/>
  <c r="V115" i="40"/>
  <c r="W115" i="40" s="1"/>
  <c r="R116" i="40"/>
  <c r="S116" i="40" s="1"/>
  <c r="V116" i="40"/>
  <c r="W116" i="40"/>
  <c r="R117" i="40"/>
  <c r="S117" i="40" s="1"/>
  <c r="V117" i="40"/>
  <c r="W117" i="40" s="1"/>
  <c r="R118" i="40"/>
  <c r="S118" i="40" s="1"/>
  <c r="V118" i="40"/>
  <c r="W118" i="40"/>
  <c r="R119" i="40"/>
  <c r="S119" i="40" s="1"/>
  <c r="V119" i="40"/>
  <c r="W119" i="40" s="1"/>
  <c r="R120" i="40"/>
  <c r="S120" i="40" s="1"/>
  <c r="V120" i="40"/>
  <c r="W120" i="40"/>
  <c r="R121" i="40"/>
  <c r="S121" i="40" s="1"/>
  <c r="V121" i="40"/>
  <c r="W121" i="40" s="1"/>
  <c r="R122" i="40"/>
  <c r="S122" i="40" s="1"/>
  <c r="V122" i="40"/>
  <c r="W122" i="40"/>
  <c r="R123" i="40"/>
  <c r="S123" i="40" s="1"/>
  <c r="V123" i="40"/>
  <c r="W123" i="40" s="1"/>
  <c r="R124" i="40"/>
  <c r="S124" i="40" s="1"/>
  <c r="V124" i="40"/>
  <c r="W124" i="40"/>
  <c r="R125" i="40"/>
  <c r="S125" i="40" s="1"/>
  <c r="V125" i="40"/>
  <c r="W125" i="40" s="1"/>
  <c r="R126" i="40"/>
  <c r="S126" i="40" s="1"/>
  <c r="V126" i="40"/>
  <c r="W126" i="40"/>
  <c r="R127" i="40"/>
  <c r="S127" i="40" s="1"/>
  <c r="V127" i="40"/>
  <c r="W127" i="40" s="1"/>
  <c r="R128" i="40"/>
  <c r="S128" i="40" s="1"/>
  <c r="V128" i="40"/>
  <c r="W128" i="40"/>
  <c r="R129" i="40"/>
  <c r="S129" i="40" s="1"/>
  <c r="V129" i="40"/>
  <c r="W129" i="40" s="1"/>
  <c r="R130" i="40"/>
  <c r="S130" i="40" s="1"/>
  <c r="V130" i="40"/>
  <c r="W130" i="40"/>
  <c r="R131" i="40"/>
  <c r="S131" i="40" s="1"/>
  <c r="V131" i="40"/>
  <c r="W131" i="40" s="1"/>
  <c r="R132" i="40"/>
  <c r="S132" i="40" s="1"/>
  <c r="V132" i="40"/>
  <c r="W132" i="40"/>
  <c r="R133" i="40"/>
  <c r="S133" i="40" s="1"/>
  <c r="V133" i="40"/>
  <c r="W133" i="40" s="1"/>
  <c r="R134" i="40"/>
  <c r="S134" i="40" s="1"/>
  <c r="V134" i="40"/>
  <c r="W134" i="40"/>
  <c r="R135" i="40"/>
  <c r="S135" i="40" s="1"/>
  <c r="V135" i="40"/>
  <c r="W135" i="40" s="1"/>
  <c r="R136" i="40"/>
  <c r="S136" i="40" s="1"/>
  <c r="V136" i="40"/>
  <c r="W136" i="40"/>
  <c r="R137" i="40"/>
  <c r="S137" i="40" s="1"/>
  <c r="V137" i="40"/>
  <c r="W137" i="40" s="1"/>
  <c r="R138" i="40"/>
  <c r="S138" i="40" s="1"/>
  <c r="V138" i="40"/>
  <c r="W138" i="40"/>
  <c r="R139" i="40"/>
  <c r="S139" i="40" s="1"/>
  <c r="V139" i="40"/>
  <c r="W139" i="40" s="1"/>
  <c r="R140" i="40"/>
  <c r="S140" i="40" s="1"/>
  <c r="V140" i="40"/>
  <c r="W140" i="40"/>
  <c r="R141" i="40"/>
  <c r="S141" i="40" s="1"/>
  <c r="V141" i="40"/>
  <c r="W141" i="40" s="1"/>
  <c r="R142" i="40"/>
  <c r="S142" i="40" s="1"/>
  <c r="V142" i="40"/>
  <c r="W142" i="40"/>
  <c r="R143" i="40"/>
  <c r="S143" i="40" s="1"/>
  <c r="V143" i="40"/>
  <c r="W143" i="40" s="1"/>
  <c r="R144" i="40"/>
  <c r="S144" i="40" s="1"/>
  <c r="V144" i="40"/>
  <c r="W144" i="40"/>
  <c r="R145" i="40"/>
  <c r="S145" i="40" s="1"/>
  <c r="V145" i="40"/>
  <c r="W145" i="40" s="1"/>
  <c r="C2" i="41"/>
  <c r="R23" i="44"/>
  <c r="S23" i="44" s="1"/>
  <c r="V23" i="44"/>
  <c r="W23" i="44" s="1"/>
  <c r="R24" i="44"/>
  <c r="S24" i="44" s="1"/>
  <c r="V24" i="44"/>
  <c r="W24" i="44"/>
  <c r="R25" i="44"/>
  <c r="S25" i="44" s="1"/>
  <c r="V25" i="44"/>
  <c r="W25" i="44" s="1"/>
  <c r="R26" i="44"/>
  <c r="S26" i="44" s="1"/>
  <c r="V26" i="44"/>
  <c r="W26" i="44"/>
  <c r="R27" i="44"/>
  <c r="S27" i="44" s="1"/>
  <c r="V27" i="44"/>
  <c r="W27" i="44" s="1"/>
  <c r="R28" i="44"/>
  <c r="S28" i="44" s="1"/>
  <c r="V28" i="44"/>
  <c r="W28" i="44"/>
  <c r="R29" i="44"/>
  <c r="S29" i="44" s="1"/>
  <c r="V29" i="44"/>
  <c r="W29" i="44" s="1"/>
  <c r="R30" i="44"/>
  <c r="S30" i="44" s="1"/>
  <c r="V30" i="44"/>
  <c r="W30" i="44"/>
  <c r="R31" i="44"/>
  <c r="S31" i="44" s="1"/>
  <c r="V31" i="44"/>
  <c r="W31" i="44" s="1"/>
  <c r="R32" i="44"/>
  <c r="S32" i="44" s="1"/>
  <c r="V32" i="44"/>
  <c r="W32" i="44"/>
  <c r="R33" i="44"/>
  <c r="S33" i="44" s="1"/>
  <c r="V33" i="44"/>
  <c r="W33" i="44" s="1"/>
  <c r="R34" i="44"/>
  <c r="S34" i="44" s="1"/>
  <c r="V34" i="44"/>
  <c r="W34" i="44"/>
  <c r="R35" i="44"/>
  <c r="S35" i="44" s="1"/>
  <c r="V35" i="44"/>
  <c r="W35" i="44" s="1"/>
  <c r="R36" i="44"/>
  <c r="S36" i="44" s="1"/>
  <c r="V36" i="44"/>
  <c r="W36" i="44"/>
  <c r="R37" i="44"/>
  <c r="S37" i="44" s="1"/>
  <c r="V37" i="44"/>
  <c r="W37" i="44" s="1"/>
  <c r="R38" i="44"/>
  <c r="S38" i="44" s="1"/>
  <c r="V38" i="44"/>
  <c r="W38" i="44"/>
  <c r="R39" i="44"/>
  <c r="S39" i="44" s="1"/>
  <c r="V39" i="44"/>
  <c r="W39" i="44" s="1"/>
  <c r="R40" i="44"/>
  <c r="S40" i="44" s="1"/>
  <c r="V40" i="44"/>
  <c r="W40" i="44"/>
  <c r="R41" i="44"/>
  <c r="S41" i="44" s="1"/>
  <c r="V41" i="44"/>
  <c r="W41" i="44" s="1"/>
  <c r="R42" i="44"/>
  <c r="S42" i="44" s="1"/>
  <c r="V42" i="44"/>
  <c r="W42" i="44"/>
  <c r="R43" i="44"/>
  <c r="S43" i="44" s="1"/>
  <c r="V43" i="44"/>
  <c r="W43" i="44" s="1"/>
  <c r="R44" i="44"/>
  <c r="S44" i="44" s="1"/>
  <c r="V44" i="44"/>
  <c r="W44" i="44"/>
  <c r="R45" i="44"/>
  <c r="S45" i="44" s="1"/>
  <c r="V45" i="44"/>
  <c r="W45" i="44" s="1"/>
  <c r="R46" i="44"/>
  <c r="S46" i="44" s="1"/>
  <c r="V46" i="44"/>
  <c r="W46" i="44"/>
  <c r="R47" i="44"/>
  <c r="S47" i="44" s="1"/>
  <c r="V47" i="44"/>
  <c r="W47" i="44" s="1"/>
  <c r="R48" i="44"/>
  <c r="S48" i="44" s="1"/>
  <c r="V48" i="44"/>
  <c r="W48" i="44"/>
  <c r="R49" i="44"/>
  <c r="S49" i="44" s="1"/>
  <c r="V49" i="44"/>
  <c r="W49" i="44" s="1"/>
  <c r="R50" i="44"/>
  <c r="S50" i="44" s="1"/>
  <c r="V50" i="44"/>
  <c r="W50" i="44"/>
  <c r="R51" i="44"/>
  <c r="S51" i="44" s="1"/>
  <c r="V51" i="44"/>
  <c r="W51" i="44" s="1"/>
  <c r="R52" i="44"/>
  <c r="S52" i="44"/>
  <c r="V52" i="44"/>
  <c r="W52" i="44"/>
  <c r="R53" i="44"/>
  <c r="S53" i="44" s="1"/>
  <c r="V53" i="44"/>
  <c r="W53" i="44" s="1"/>
  <c r="R54" i="44"/>
  <c r="S54" i="44"/>
  <c r="V54" i="44"/>
  <c r="W54" i="44"/>
  <c r="R55" i="44"/>
  <c r="S55" i="44" s="1"/>
  <c r="V55" i="44"/>
  <c r="W55" i="44" s="1"/>
  <c r="R56" i="44"/>
  <c r="S56" i="44"/>
  <c r="V56" i="44"/>
  <c r="W56" i="44"/>
  <c r="R57" i="44"/>
  <c r="S57" i="44" s="1"/>
  <c r="V57" i="44"/>
  <c r="W57" i="44" s="1"/>
  <c r="R58" i="44"/>
  <c r="S58" i="44"/>
  <c r="V58" i="44"/>
  <c r="W58" i="44"/>
  <c r="R59" i="44"/>
  <c r="S59" i="44" s="1"/>
  <c r="V59" i="44"/>
  <c r="W59" i="44" s="1"/>
  <c r="R60" i="44"/>
  <c r="S60" i="44"/>
  <c r="V60" i="44"/>
  <c r="W60" i="44"/>
  <c r="R61" i="44"/>
  <c r="S61" i="44" s="1"/>
  <c r="V61" i="44"/>
  <c r="W61" i="44" s="1"/>
  <c r="R62" i="44"/>
  <c r="S62" i="44"/>
  <c r="V62" i="44"/>
  <c r="W62" i="44"/>
  <c r="R63" i="44"/>
  <c r="S63" i="44" s="1"/>
  <c r="V63" i="44"/>
  <c r="W63" i="44" s="1"/>
  <c r="R64" i="44"/>
  <c r="S64" i="44"/>
  <c r="V64" i="44"/>
  <c r="W64" i="44"/>
  <c r="R65" i="44"/>
  <c r="S65" i="44" s="1"/>
  <c r="V65" i="44"/>
  <c r="W65" i="44" s="1"/>
  <c r="R66" i="44"/>
  <c r="S66" i="44"/>
  <c r="V66" i="44"/>
  <c r="W66" i="44"/>
  <c r="R67" i="44"/>
  <c r="S67" i="44" s="1"/>
  <c r="V67" i="44"/>
  <c r="W67" i="44" s="1"/>
  <c r="R68" i="44"/>
  <c r="S68" i="44"/>
  <c r="V68" i="44"/>
  <c r="W68" i="44"/>
  <c r="R69" i="44"/>
  <c r="S69" i="44" s="1"/>
  <c r="V69" i="44"/>
  <c r="W69" i="44" s="1"/>
  <c r="R70" i="44"/>
  <c r="S70" i="44"/>
  <c r="V70" i="44"/>
  <c r="W70" i="44"/>
  <c r="R71" i="44"/>
  <c r="S71" i="44" s="1"/>
  <c r="V71" i="44"/>
  <c r="W71" i="44" s="1"/>
  <c r="R72" i="44"/>
  <c r="S72" i="44"/>
  <c r="V72" i="44"/>
  <c r="W72" i="44"/>
  <c r="R73" i="44"/>
  <c r="S73" i="44" s="1"/>
  <c r="V73" i="44"/>
  <c r="W73" i="44" s="1"/>
  <c r="R74" i="44"/>
  <c r="S74" i="44"/>
  <c r="V74" i="44"/>
  <c r="W74" i="44"/>
  <c r="R75" i="44"/>
  <c r="S75" i="44" s="1"/>
  <c r="V75" i="44"/>
  <c r="W75" i="44" s="1"/>
  <c r="R76" i="44"/>
  <c r="S76" i="44"/>
  <c r="V76" i="44"/>
  <c r="W76" i="44"/>
  <c r="R77" i="44"/>
  <c r="S77" i="44" s="1"/>
  <c r="V77" i="44"/>
  <c r="W77" i="44" s="1"/>
  <c r="R78" i="44"/>
  <c r="S78" i="44"/>
  <c r="V78" i="44"/>
  <c r="W78" i="44"/>
  <c r="R79" i="44"/>
  <c r="S79" i="44" s="1"/>
  <c r="V79" i="44"/>
  <c r="W79" i="44" s="1"/>
  <c r="R80" i="44"/>
  <c r="S80" i="44"/>
  <c r="V80" i="44"/>
  <c r="W80" i="44"/>
  <c r="R81" i="44"/>
  <c r="S81" i="44" s="1"/>
  <c r="V81" i="44"/>
  <c r="W81" i="44" s="1"/>
  <c r="R82" i="44"/>
  <c r="S82" i="44"/>
  <c r="V82" i="44"/>
  <c r="W82" i="44"/>
  <c r="R83" i="44"/>
  <c r="S83" i="44" s="1"/>
  <c r="V83" i="44"/>
  <c r="W83" i="44" s="1"/>
  <c r="R84" i="44"/>
  <c r="S84" i="44"/>
  <c r="V84" i="44"/>
  <c r="W84" i="44"/>
  <c r="R85" i="44"/>
  <c r="S85" i="44" s="1"/>
  <c r="V85" i="44"/>
  <c r="W85" i="44" s="1"/>
  <c r="R86" i="44"/>
  <c r="S86" i="44"/>
  <c r="V86" i="44"/>
  <c r="W86" i="44"/>
  <c r="R87" i="44"/>
  <c r="S87" i="44" s="1"/>
  <c r="V87" i="44"/>
  <c r="W87" i="44" s="1"/>
  <c r="R88" i="44"/>
  <c r="S88" i="44"/>
  <c r="V88" i="44"/>
  <c r="W88" i="44"/>
  <c r="R89" i="44"/>
  <c r="S89" i="44" s="1"/>
  <c r="V89" i="44"/>
  <c r="W89" i="44" s="1"/>
  <c r="R90" i="44"/>
  <c r="S90" i="44"/>
  <c r="V90" i="44"/>
  <c r="W90" i="44"/>
  <c r="R23" i="45"/>
  <c r="S23" i="45" s="1"/>
  <c r="V23" i="45"/>
  <c r="W23" i="45" s="1"/>
  <c r="R24" i="45"/>
  <c r="S24" i="45" s="1"/>
  <c r="V24" i="45"/>
  <c r="W24" i="45"/>
  <c r="R25" i="45"/>
  <c r="S25" i="45" s="1"/>
  <c r="V25" i="45"/>
  <c r="W25" i="45" s="1"/>
  <c r="R26" i="45"/>
  <c r="S26" i="45" s="1"/>
  <c r="V26" i="45"/>
  <c r="W26" i="45"/>
  <c r="R27" i="45"/>
  <c r="S27" i="45" s="1"/>
  <c r="V27" i="45"/>
  <c r="W27" i="45" s="1"/>
  <c r="R28" i="45"/>
  <c r="S28" i="45" s="1"/>
  <c r="V28" i="45"/>
  <c r="W28" i="45"/>
  <c r="R29" i="45"/>
  <c r="S29" i="45" s="1"/>
  <c r="V29" i="45"/>
  <c r="W29" i="45" s="1"/>
  <c r="R30" i="45"/>
  <c r="S30" i="45" s="1"/>
  <c r="V30" i="45"/>
  <c r="W30" i="45"/>
  <c r="R31" i="45"/>
  <c r="S31" i="45" s="1"/>
  <c r="V31" i="45"/>
  <c r="W31" i="45" s="1"/>
  <c r="R32" i="45"/>
  <c r="S32" i="45" s="1"/>
  <c r="V32" i="45"/>
  <c r="W32" i="45"/>
  <c r="R33" i="45"/>
  <c r="S33" i="45" s="1"/>
  <c r="V33" i="45"/>
  <c r="W33" i="45" s="1"/>
  <c r="R34" i="45"/>
  <c r="S34" i="45" s="1"/>
  <c r="V34" i="45"/>
  <c r="W34" i="45"/>
  <c r="R35" i="45"/>
  <c r="S35" i="45" s="1"/>
  <c r="V35" i="45"/>
  <c r="W35" i="45" s="1"/>
  <c r="R36" i="45"/>
  <c r="S36" i="45" s="1"/>
  <c r="V36" i="45"/>
  <c r="W36" i="45"/>
  <c r="R37" i="45"/>
  <c r="S37" i="45" s="1"/>
  <c r="V37" i="45"/>
  <c r="W37" i="45" s="1"/>
  <c r="R38" i="45"/>
  <c r="S38" i="45" s="1"/>
  <c r="V38" i="45"/>
  <c r="W38" i="45"/>
  <c r="R39" i="45"/>
  <c r="S39" i="45" s="1"/>
  <c r="V39" i="45"/>
  <c r="W39" i="45" s="1"/>
  <c r="R40" i="45"/>
  <c r="S40" i="45" s="1"/>
  <c r="V40" i="45"/>
  <c r="W40" i="45"/>
  <c r="R41" i="45"/>
  <c r="S41" i="45" s="1"/>
  <c r="V41" i="45"/>
  <c r="W41" i="45" s="1"/>
  <c r="R42" i="45"/>
  <c r="S42" i="45" s="1"/>
  <c r="V42" i="45"/>
  <c r="W42" i="45"/>
  <c r="R43" i="45"/>
  <c r="S43" i="45" s="1"/>
  <c r="V43" i="45"/>
  <c r="W43" i="45" s="1"/>
  <c r="R44" i="45"/>
  <c r="S44" i="45" s="1"/>
  <c r="V44" i="45"/>
  <c r="W44" i="45"/>
  <c r="R45" i="45"/>
  <c r="S45" i="45" s="1"/>
  <c r="V45" i="45"/>
  <c r="W45" i="45" s="1"/>
  <c r="R46" i="45"/>
  <c r="S46" i="45" s="1"/>
  <c r="V46" i="45"/>
  <c r="K5" i="45" s="1"/>
  <c r="H5" i="45" s="1"/>
  <c r="R47" i="45"/>
  <c r="S47" i="45" s="1"/>
  <c r="V47" i="45"/>
  <c r="W47" i="45" s="1"/>
  <c r="R48" i="45"/>
  <c r="S48" i="45" s="1"/>
  <c r="V48" i="45"/>
  <c r="W48" i="45"/>
  <c r="R49" i="45"/>
  <c r="S49" i="45" s="1"/>
  <c r="V49" i="45"/>
  <c r="W49" i="45" s="1"/>
  <c r="R50" i="45"/>
  <c r="S50" i="45" s="1"/>
  <c r="V50" i="45"/>
  <c r="W50" i="45"/>
  <c r="R51" i="45"/>
  <c r="S51" i="45" s="1"/>
  <c r="V51" i="45"/>
  <c r="W51" i="45" s="1"/>
  <c r="R52" i="45"/>
  <c r="S52" i="45" s="1"/>
  <c r="V52" i="45"/>
  <c r="W52" i="45"/>
  <c r="R53" i="45"/>
  <c r="S53" i="45" s="1"/>
  <c r="V53" i="45"/>
  <c r="W53" i="45" s="1"/>
  <c r="R54" i="45"/>
  <c r="S54" i="45" s="1"/>
  <c r="V54" i="45"/>
  <c r="W54" i="45"/>
  <c r="R55" i="45"/>
  <c r="S55" i="45" s="1"/>
  <c r="V55" i="45"/>
  <c r="W55" i="45" s="1"/>
  <c r="R56" i="45"/>
  <c r="S56" i="45" s="1"/>
  <c r="V56" i="45"/>
  <c r="W56" i="45"/>
  <c r="R57" i="45"/>
  <c r="S57" i="45" s="1"/>
  <c r="V57" i="45"/>
  <c r="W57" i="45" s="1"/>
  <c r="R58" i="45"/>
  <c r="S58" i="45" s="1"/>
  <c r="V58" i="45"/>
  <c r="W58" i="45"/>
  <c r="R59" i="45"/>
  <c r="S59" i="45" s="1"/>
  <c r="V59" i="45"/>
  <c r="W59" i="45" s="1"/>
  <c r="R60" i="45"/>
  <c r="S60" i="45" s="1"/>
  <c r="V60" i="45"/>
  <c r="W60" i="45"/>
  <c r="R61" i="45"/>
  <c r="S61" i="45" s="1"/>
  <c r="V61" i="45"/>
  <c r="W61" i="45" s="1"/>
  <c r="R62" i="45"/>
  <c r="S62" i="45" s="1"/>
  <c r="V62" i="45"/>
  <c r="W62" i="45"/>
  <c r="R63" i="45"/>
  <c r="S63" i="45" s="1"/>
  <c r="V63" i="45"/>
  <c r="W63" i="45" s="1"/>
  <c r="R64" i="45"/>
  <c r="S64" i="45" s="1"/>
  <c r="V64" i="45"/>
  <c r="W64" i="45"/>
  <c r="R65" i="45"/>
  <c r="S65" i="45" s="1"/>
  <c r="V65" i="45"/>
  <c r="W65" i="45" s="1"/>
  <c r="R66" i="45"/>
  <c r="S66" i="45" s="1"/>
  <c r="V66" i="45"/>
  <c r="W66" i="45"/>
  <c r="R67" i="45"/>
  <c r="S67" i="45" s="1"/>
  <c r="V67" i="45"/>
  <c r="W67" i="45" s="1"/>
  <c r="R68" i="45"/>
  <c r="S68" i="45" s="1"/>
  <c r="V68" i="45"/>
  <c r="W68" i="45"/>
  <c r="R69" i="45"/>
  <c r="S69" i="45" s="1"/>
  <c r="V69" i="45"/>
  <c r="W69" i="45" s="1"/>
  <c r="R70" i="45"/>
  <c r="S70" i="45" s="1"/>
  <c r="V70" i="45"/>
  <c r="W70" i="45"/>
  <c r="R71" i="45"/>
  <c r="S71" i="45" s="1"/>
  <c r="V71" i="45"/>
  <c r="W71" i="45" s="1"/>
  <c r="R72" i="45"/>
  <c r="S72" i="45" s="1"/>
  <c r="V72" i="45"/>
  <c r="W72" i="45"/>
  <c r="R73" i="45"/>
  <c r="S73" i="45" s="1"/>
  <c r="V73" i="45"/>
  <c r="W73" i="45" s="1"/>
  <c r="R74" i="45"/>
  <c r="S74" i="45" s="1"/>
  <c r="V74" i="45"/>
  <c r="W74" i="45"/>
  <c r="R75" i="45"/>
  <c r="S75" i="45" s="1"/>
  <c r="V75" i="45"/>
  <c r="W75" i="45" s="1"/>
  <c r="R76" i="45"/>
  <c r="S76" i="45" s="1"/>
  <c r="V76" i="45"/>
  <c r="W76" i="45"/>
  <c r="R77" i="45"/>
  <c r="S77" i="45" s="1"/>
  <c r="V77" i="45"/>
  <c r="W77" i="45" s="1"/>
  <c r="R78" i="45"/>
  <c r="S78" i="45" s="1"/>
  <c r="V78" i="45"/>
  <c r="W78" i="45"/>
  <c r="R79" i="45"/>
  <c r="S79" i="45" s="1"/>
  <c r="V79" i="45"/>
  <c r="W79" i="45" s="1"/>
  <c r="R80" i="45"/>
  <c r="S80" i="45" s="1"/>
  <c r="V80" i="45"/>
  <c r="W80" i="45"/>
  <c r="R81" i="45"/>
  <c r="S81" i="45" s="1"/>
  <c r="V81" i="45"/>
  <c r="W81" i="45" s="1"/>
  <c r="R82" i="45"/>
  <c r="S82" i="45" s="1"/>
  <c r="V82" i="45"/>
  <c r="W82" i="45"/>
  <c r="R83" i="45"/>
  <c r="S83" i="45" s="1"/>
  <c r="V83" i="45"/>
  <c r="W83" i="45" s="1"/>
  <c r="R84" i="45"/>
  <c r="S84" i="45" s="1"/>
  <c r="V84" i="45"/>
  <c r="W84" i="45"/>
  <c r="R85" i="45"/>
  <c r="S85" i="45" s="1"/>
  <c r="V85" i="45"/>
  <c r="W85" i="45" s="1"/>
  <c r="R86" i="45"/>
  <c r="S86" i="45" s="1"/>
  <c r="V86" i="45"/>
  <c r="W86" i="45"/>
  <c r="R87" i="45"/>
  <c r="S87" i="45" s="1"/>
  <c r="V87" i="45"/>
  <c r="W87" i="45" s="1"/>
  <c r="R88" i="45"/>
  <c r="S88" i="45" s="1"/>
  <c r="V88" i="45"/>
  <c r="W88" i="45"/>
  <c r="R89" i="45"/>
  <c r="S89" i="45" s="1"/>
  <c r="V89" i="45"/>
  <c r="W89" i="45" s="1"/>
  <c r="R90" i="45"/>
  <c r="S90" i="45" s="1"/>
  <c r="V90" i="45"/>
  <c r="W90" i="45"/>
  <c r="R91" i="45"/>
  <c r="S91" i="45" s="1"/>
  <c r="V91" i="45"/>
  <c r="W91" i="45" s="1"/>
  <c r="R92" i="45"/>
  <c r="S92" i="45" s="1"/>
  <c r="V92" i="45"/>
  <c r="W92" i="45"/>
  <c r="R93" i="45"/>
  <c r="S93" i="45" s="1"/>
  <c r="V93" i="45"/>
  <c r="W93" i="45" s="1"/>
  <c r="R94" i="45"/>
  <c r="S94" i="45" s="1"/>
  <c r="V94" i="45"/>
  <c r="W94" i="45"/>
  <c r="R95" i="45"/>
  <c r="S95" i="45" s="1"/>
  <c r="V95" i="45"/>
  <c r="W95" i="45" s="1"/>
  <c r="R96" i="45"/>
  <c r="S96" i="45" s="1"/>
  <c r="V96" i="45"/>
  <c r="W96" i="45"/>
  <c r="R97" i="45"/>
  <c r="S97" i="45" s="1"/>
  <c r="V97" i="45"/>
  <c r="W97" i="45" s="1"/>
  <c r="R98" i="45"/>
  <c r="S98" i="45" s="1"/>
  <c r="V98" i="45"/>
  <c r="W98" i="45"/>
  <c r="R99" i="45"/>
  <c r="S99" i="45" s="1"/>
  <c r="V99" i="45"/>
  <c r="W99" i="45" s="1"/>
  <c r="R100" i="45"/>
  <c r="S100" i="45" s="1"/>
  <c r="V100" i="45"/>
  <c r="W100" i="45"/>
  <c r="R101" i="45"/>
  <c r="S101" i="45" s="1"/>
  <c r="V101" i="45"/>
  <c r="W101" i="45" s="1"/>
  <c r="R102" i="45"/>
  <c r="S102" i="45" s="1"/>
  <c r="V102" i="45"/>
  <c r="W102" i="45"/>
  <c r="R103" i="45"/>
  <c r="S103" i="45" s="1"/>
  <c r="V103" i="45"/>
  <c r="W103" i="45" s="1"/>
  <c r="R104" i="45"/>
  <c r="S104" i="45" s="1"/>
  <c r="V104" i="45"/>
  <c r="W104" i="45"/>
  <c r="R105" i="45"/>
  <c r="S105" i="45" s="1"/>
  <c r="V105" i="45"/>
  <c r="W105" i="45" s="1"/>
  <c r="R106" i="45"/>
  <c r="S106" i="45" s="1"/>
  <c r="V106" i="45"/>
  <c r="W106" i="45"/>
  <c r="R107" i="45"/>
  <c r="S107" i="45" s="1"/>
  <c r="V107" i="45"/>
  <c r="W107" i="45" s="1"/>
  <c r="R108" i="45"/>
  <c r="S108" i="45" s="1"/>
  <c r="V108" i="45"/>
  <c r="W108" i="45"/>
  <c r="R109" i="45"/>
  <c r="S109" i="45" s="1"/>
  <c r="V109" i="45"/>
  <c r="W109" i="45" s="1"/>
  <c r="R110" i="45"/>
  <c r="S110" i="45" s="1"/>
  <c r="V110" i="45"/>
  <c r="W110" i="45"/>
  <c r="R111" i="45"/>
  <c r="S111" i="45" s="1"/>
  <c r="V111" i="45"/>
  <c r="W111" i="45" s="1"/>
  <c r="R112" i="45"/>
  <c r="S112" i="45" s="1"/>
  <c r="V112" i="45"/>
  <c r="W112" i="45"/>
  <c r="R113" i="45"/>
  <c r="S113" i="45" s="1"/>
  <c r="V113" i="45"/>
  <c r="W113" i="45" s="1"/>
  <c r="R114" i="45"/>
  <c r="S114" i="45" s="1"/>
  <c r="V114" i="45"/>
  <c r="W114" i="45"/>
  <c r="R115" i="45"/>
  <c r="S115" i="45" s="1"/>
  <c r="V115" i="45"/>
  <c r="W115" i="45" s="1"/>
  <c r="R116" i="45"/>
  <c r="S116" i="45" s="1"/>
  <c r="V116" i="45"/>
  <c r="W116" i="45"/>
  <c r="R117" i="45"/>
  <c r="S117" i="45" s="1"/>
  <c r="V117" i="45"/>
  <c r="W117" i="45" s="1"/>
  <c r="R118" i="45"/>
  <c r="S118" i="45" s="1"/>
  <c r="V118" i="45"/>
  <c r="W118" i="45"/>
  <c r="R119" i="45"/>
  <c r="S119" i="45" s="1"/>
  <c r="V119" i="45"/>
  <c r="W119" i="45" s="1"/>
  <c r="R120" i="45"/>
  <c r="S120" i="45" s="1"/>
  <c r="V120" i="45"/>
  <c r="W120" i="45"/>
  <c r="R121" i="45"/>
  <c r="S121" i="45" s="1"/>
  <c r="V121" i="45"/>
  <c r="W121" i="45" s="1"/>
  <c r="R122" i="45"/>
  <c r="S122" i="45" s="1"/>
  <c r="V122" i="45"/>
  <c r="W122" i="45"/>
  <c r="R123" i="45"/>
  <c r="S123" i="45" s="1"/>
  <c r="V123" i="45"/>
  <c r="W123" i="45" s="1"/>
  <c r="R124" i="45"/>
  <c r="S124" i="45" s="1"/>
  <c r="V124" i="45"/>
  <c r="W124" i="45"/>
  <c r="R125" i="45"/>
  <c r="S125" i="45" s="1"/>
  <c r="V125" i="45"/>
  <c r="W125" i="45" s="1"/>
  <c r="R126" i="45"/>
  <c r="S126" i="45" s="1"/>
  <c r="V126" i="45"/>
  <c r="W126" i="45"/>
  <c r="R127" i="45"/>
  <c r="S127" i="45" s="1"/>
  <c r="V127" i="45"/>
  <c r="W127" i="45" s="1"/>
  <c r="R128" i="45"/>
  <c r="S128" i="45" s="1"/>
  <c r="V128" i="45"/>
  <c r="W128" i="45"/>
  <c r="R129" i="45"/>
  <c r="S129" i="45" s="1"/>
  <c r="V129" i="45"/>
  <c r="W129" i="45" s="1"/>
  <c r="R130" i="45"/>
  <c r="S130" i="45" s="1"/>
  <c r="V130" i="45"/>
  <c r="W130" i="45"/>
  <c r="R131" i="45"/>
  <c r="S131" i="45" s="1"/>
  <c r="V131" i="45"/>
  <c r="W131" i="45" s="1"/>
  <c r="R132" i="45"/>
  <c r="S132" i="45" s="1"/>
  <c r="V132" i="45"/>
  <c r="W132" i="45"/>
  <c r="R133" i="45"/>
  <c r="S133" i="45" s="1"/>
  <c r="V133" i="45"/>
  <c r="W133" i="45" s="1"/>
  <c r="R134" i="45"/>
  <c r="S134" i="45" s="1"/>
  <c r="V134" i="45"/>
  <c r="W134" i="45"/>
  <c r="R135" i="45"/>
  <c r="S135" i="45" s="1"/>
  <c r="V135" i="45"/>
  <c r="W135" i="45" s="1"/>
  <c r="R136" i="45"/>
  <c r="S136" i="45" s="1"/>
  <c r="V136" i="45"/>
  <c r="W136" i="45"/>
  <c r="R137" i="45"/>
  <c r="S137" i="45" s="1"/>
  <c r="V137" i="45"/>
  <c r="W137" i="45" s="1"/>
  <c r="R138" i="45"/>
  <c r="S138" i="45" s="1"/>
  <c r="V138" i="45"/>
  <c r="W138" i="45"/>
  <c r="R139" i="45"/>
  <c r="S139" i="45" s="1"/>
  <c r="V139" i="45"/>
  <c r="W139" i="45" s="1"/>
  <c r="R140" i="45"/>
  <c r="S140" i="45" s="1"/>
  <c r="V140" i="45"/>
  <c r="W140" i="45"/>
  <c r="R141" i="45"/>
  <c r="S141" i="45" s="1"/>
  <c r="V141" i="45"/>
  <c r="W141" i="45" s="1"/>
  <c r="R142" i="45"/>
  <c r="S142" i="45" s="1"/>
  <c r="V142" i="45"/>
  <c r="W142" i="45"/>
  <c r="R143" i="45"/>
  <c r="S143" i="45" s="1"/>
  <c r="V143" i="45"/>
  <c r="W143" i="45" s="1"/>
  <c r="R144" i="45"/>
  <c r="S144" i="45" s="1"/>
  <c r="V144" i="45"/>
  <c r="W144" i="45"/>
  <c r="R145" i="45"/>
  <c r="S145" i="45" s="1"/>
  <c r="V145" i="45"/>
  <c r="W145" i="45" s="1"/>
  <c r="R146" i="45"/>
  <c r="S146" i="45" s="1"/>
  <c r="V146" i="45"/>
  <c r="W146" i="45"/>
  <c r="R147" i="45"/>
  <c r="S147" i="45" s="1"/>
  <c r="V147" i="45"/>
  <c r="W147" i="45" s="1"/>
  <c r="R148" i="45"/>
  <c r="S148" i="45" s="1"/>
  <c r="V148" i="45"/>
  <c r="W148" i="45"/>
  <c r="R149" i="45"/>
  <c r="S149" i="45" s="1"/>
  <c r="V149" i="45"/>
  <c r="W149" i="45" s="1"/>
  <c r="C2" i="48"/>
  <c r="R23" i="54"/>
  <c r="S23" i="54" s="1"/>
  <c r="V23" i="54"/>
  <c r="W23" i="54" s="1"/>
  <c r="R24" i="54"/>
  <c r="S24" i="54"/>
  <c r="V24" i="54"/>
  <c r="W24" i="54"/>
  <c r="R23" i="55"/>
  <c r="S23" i="55" s="1"/>
  <c r="V23" i="55"/>
  <c r="W23" i="55" s="1"/>
  <c r="R24" i="55"/>
  <c r="S24" i="55" s="1"/>
  <c r="V24" i="55"/>
  <c r="W24" i="55"/>
  <c r="R25" i="55"/>
  <c r="S25" i="55" s="1"/>
  <c r="V25" i="55"/>
  <c r="W25" i="55" s="1"/>
  <c r="R26" i="55"/>
  <c r="S26" i="55" s="1"/>
  <c r="V26" i="55"/>
  <c r="W26" i="55"/>
  <c r="R27" i="55"/>
  <c r="S27" i="55" s="1"/>
  <c r="V27" i="55"/>
  <c r="W27" i="55" s="1"/>
  <c r="R28" i="55"/>
  <c r="S28" i="55" s="1"/>
  <c r="V28" i="55"/>
  <c r="W28" i="55"/>
  <c r="R29" i="55"/>
  <c r="S29" i="55" s="1"/>
  <c r="V29" i="55"/>
  <c r="W29" i="55" s="1"/>
  <c r="C2" i="62"/>
  <c r="R23" i="63"/>
  <c r="S23" i="63" s="1"/>
  <c r="L4" i="63" s="1"/>
  <c r="V23" i="63"/>
  <c r="W23" i="63" s="1"/>
  <c r="R23" i="64"/>
  <c r="S23" i="64" s="1"/>
  <c r="V23" i="64"/>
  <c r="W23" i="64" s="1"/>
  <c r="R24" i="64"/>
  <c r="S24" i="64"/>
  <c r="V24" i="64"/>
  <c r="W24" i="64" s="1"/>
  <c r="R23" i="65"/>
  <c r="S23" i="65" s="1"/>
  <c r="V23" i="65"/>
  <c r="W23" i="65"/>
  <c r="R24" i="65"/>
  <c r="S24" i="65" s="1"/>
  <c r="V24" i="65"/>
  <c r="W24" i="65"/>
  <c r="R25" i="65"/>
  <c r="S25" i="65"/>
  <c r="V25" i="65"/>
  <c r="W25" i="65"/>
  <c r="R26" i="65"/>
  <c r="S26" i="65"/>
  <c r="V26" i="65"/>
  <c r="W26" i="65"/>
  <c r="R27" i="65"/>
  <c r="S27" i="65"/>
  <c r="V27" i="65"/>
  <c r="W27" i="65"/>
  <c r="R28" i="65"/>
  <c r="S28" i="65"/>
  <c r="V28" i="65"/>
  <c r="W28" i="65"/>
  <c r="R29" i="65"/>
  <c r="S29" i="65"/>
  <c r="V29" i="65"/>
  <c r="W29" i="65"/>
  <c r="R23" i="66"/>
  <c r="S23" i="66" s="1"/>
  <c r="V23" i="66"/>
  <c r="W23" i="66" s="1"/>
  <c r="R24" i="66"/>
  <c r="S24" i="66" s="1"/>
  <c r="V24" i="66"/>
  <c r="W24" i="66"/>
  <c r="R23" i="67"/>
  <c r="S23" i="67" s="1"/>
  <c r="V23" i="67"/>
  <c r="W23" i="67" s="1"/>
  <c r="R24" i="67"/>
  <c r="S24" i="67"/>
  <c r="V24" i="67"/>
  <c r="W24" i="67"/>
  <c r="R25" i="67"/>
  <c r="S25" i="67" s="1"/>
  <c r="V25" i="67"/>
  <c r="W25" i="67" s="1"/>
  <c r="R26" i="67"/>
  <c r="S26" i="67"/>
  <c r="V26" i="67"/>
  <c r="W26" i="67"/>
  <c r="R27" i="67"/>
  <c r="S27" i="67" s="1"/>
  <c r="V27" i="67"/>
  <c r="W27" i="67" s="1"/>
  <c r="R28" i="67"/>
  <c r="S28" i="67"/>
  <c r="V28" i="67"/>
  <c r="W28" i="67"/>
  <c r="R29" i="67"/>
  <c r="S29" i="67" s="1"/>
  <c r="V29" i="67"/>
  <c r="W29" i="67" s="1"/>
  <c r="R30" i="67"/>
  <c r="S30" i="67"/>
  <c r="V30" i="67"/>
  <c r="W30" i="67"/>
  <c r="R31" i="67"/>
  <c r="S31" i="67" s="1"/>
  <c r="V31" i="67"/>
  <c r="W31" i="67" s="1"/>
  <c r="R32" i="67"/>
  <c r="S32" i="67"/>
  <c r="V32" i="67"/>
  <c r="W32" i="67"/>
  <c r="R33" i="67"/>
  <c r="S33" i="67" s="1"/>
  <c r="V33" i="67"/>
  <c r="W33" i="67" s="1"/>
  <c r="R34" i="67"/>
  <c r="S34" i="67"/>
  <c r="V34" i="67"/>
  <c r="W34" i="67"/>
  <c r="R35" i="67"/>
  <c r="S35" i="67" s="1"/>
  <c r="V35" i="67"/>
  <c r="W35" i="67" s="1"/>
  <c r="R36" i="67"/>
  <c r="S36" i="67"/>
  <c r="V36" i="67"/>
  <c r="W36" i="67"/>
  <c r="R37" i="67"/>
  <c r="S37" i="67" s="1"/>
  <c r="V37" i="67"/>
  <c r="W37" i="67" s="1"/>
  <c r="R38" i="67"/>
  <c r="S38" i="67"/>
  <c r="V38" i="67"/>
  <c r="W38" i="67"/>
  <c r="R39" i="67"/>
  <c r="S39" i="67" s="1"/>
  <c r="V39" i="67"/>
  <c r="W39" i="67" s="1"/>
  <c r="R40" i="67"/>
  <c r="S40" i="67"/>
  <c r="V40" i="67"/>
  <c r="W40" i="67"/>
  <c r="R41" i="67"/>
  <c r="S41" i="67" s="1"/>
  <c r="V41" i="67"/>
  <c r="W41" i="67" s="1"/>
  <c r="R42" i="67"/>
  <c r="S42" i="67"/>
  <c r="V42" i="67"/>
  <c r="W42" i="67"/>
  <c r="R43" i="67"/>
  <c r="S43" i="67" s="1"/>
  <c r="V43" i="67"/>
  <c r="W43" i="67" s="1"/>
  <c r="R44" i="67"/>
  <c r="S44" i="67"/>
  <c r="V44" i="67"/>
  <c r="W44" i="67"/>
  <c r="R45" i="67"/>
  <c r="S45" i="67" s="1"/>
  <c r="V45" i="67"/>
  <c r="W45" i="67" s="1"/>
  <c r="R46" i="67"/>
  <c r="S46" i="67"/>
  <c r="V46" i="67"/>
  <c r="W46" i="67"/>
  <c r="R47" i="67"/>
  <c r="S47" i="67" s="1"/>
  <c r="V47" i="67"/>
  <c r="W47" i="67" s="1"/>
  <c r="R48" i="67"/>
  <c r="S48" i="67"/>
  <c r="V48" i="67"/>
  <c r="W48" i="67"/>
  <c r="R49" i="67"/>
  <c r="S49" i="67" s="1"/>
  <c r="V49" i="67"/>
  <c r="W49" i="67" s="1"/>
  <c r="R50" i="67"/>
  <c r="S50" i="67"/>
  <c r="V50" i="67"/>
  <c r="W50" i="67"/>
  <c r="R51" i="67"/>
  <c r="S51" i="67" s="1"/>
  <c r="V51" i="67"/>
  <c r="W51" i="67" s="1"/>
  <c r="R52" i="67"/>
  <c r="S52" i="67"/>
  <c r="V52" i="67"/>
  <c r="W52" i="67"/>
  <c r="R53" i="67"/>
  <c r="S53" i="67" s="1"/>
  <c r="V53" i="67"/>
  <c r="W53" i="67" s="1"/>
  <c r="C2" i="68"/>
  <c r="R23" i="70"/>
  <c r="S23" i="70" s="1"/>
  <c r="V23" i="70"/>
  <c r="W23" i="70" s="1"/>
  <c r="R24" i="70"/>
  <c r="S24" i="70" s="1"/>
  <c r="V24" i="70"/>
  <c r="W24" i="70"/>
  <c r="R25" i="70"/>
  <c r="S25" i="70" s="1"/>
  <c r="V25" i="70"/>
  <c r="W25" i="70" s="1"/>
  <c r="R26" i="70"/>
  <c r="S26" i="70" s="1"/>
  <c r="V26" i="70"/>
  <c r="W26" i="70"/>
  <c r="R27" i="70"/>
  <c r="S27" i="70" s="1"/>
  <c r="V27" i="70"/>
  <c r="W27" i="70" s="1"/>
  <c r="R28" i="70"/>
  <c r="S28" i="70" s="1"/>
  <c r="V28" i="70"/>
  <c r="W28" i="70"/>
  <c r="R29" i="70"/>
  <c r="S29" i="70" s="1"/>
  <c r="V29" i="70"/>
  <c r="W29" i="70" s="1"/>
  <c r="R30" i="70"/>
  <c r="S30" i="70" s="1"/>
  <c r="V30" i="70"/>
  <c r="W30" i="70"/>
  <c r="R31" i="70"/>
  <c r="S31" i="70" s="1"/>
  <c r="V31" i="70"/>
  <c r="W31" i="70" s="1"/>
  <c r="R32" i="70"/>
  <c r="S32" i="70" s="1"/>
  <c r="V32" i="70"/>
  <c r="W32" i="70"/>
  <c r="R33" i="70"/>
  <c r="S33" i="70" s="1"/>
  <c r="V33" i="70"/>
  <c r="W33" i="70" s="1"/>
  <c r="R23" i="73"/>
  <c r="S23" i="73" s="1"/>
  <c r="V23" i="73"/>
  <c r="W23" i="73" s="1"/>
  <c r="R24" i="73"/>
  <c r="S24" i="73"/>
  <c r="V24" i="73"/>
  <c r="W24" i="73"/>
  <c r="R25" i="73"/>
  <c r="S25" i="73" s="1"/>
  <c r="V25" i="73"/>
  <c r="W25" i="73" s="1"/>
  <c r="R26" i="73"/>
  <c r="S26" i="73"/>
  <c r="V26" i="73"/>
  <c r="W26" i="73"/>
  <c r="R27" i="73"/>
  <c r="S27" i="73" s="1"/>
  <c r="V27" i="73"/>
  <c r="W27" i="73" s="1"/>
  <c r="R28" i="73"/>
  <c r="S28" i="73"/>
  <c r="V28" i="73"/>
  <c r="W28" i="73"/>
  <c r="R29" i="73"/>
  <c r="S29" i="73"/>
  <c r="V29" i="73"/>
  <c r="W29" i="73" s="1"/>
  <c r="R30" i="73"/>
  <c r="S30" i="73"/>
  <c r="V30" i="73"/>
  <c r="W30" i="73"/>
  <c r="R23" i="75"/>
  <c r="S23" i="75" s="1"/>
  <c r="V23" i="75"/>
  <c r="W23" i="75" s="1"/>
  <c r="R24" i="75"/>
  <c r="S24" i="75" s="1"/>
  <c r="V24" i="75"/>
  <c r="W24" i="75"/>
  <c r="R25" i="75"/>
  <c r="S25" i="75" s="1"/>
  <c r="V25" i="75"/>
  <c r="W25" i="75" s="1"/>
  <c r="R26" i="75"/>
  <c r="S26" i="75" s="1"/>
  <c r="V26" i="75"/>
  <c r="W26" i="75"/>
  <c r="R27" i="75"/>
  <c r="S27" i="75" s="1"/>
  <c r="V27" i="75"/>
  <c r="W27" i="75" s="1"/>
  <c r="R28" i="75"/>
  <c r="S28" i="75" s="1"/>
  <c r="V28" i="75"/>
  <c r="W28" i="75"/>
  <c r="R23" i="76"/>
  <c r="S23" i="76" s="1"/>
  <c r="V23" i="76"/>
  <c r="W23" i="76" s="1"/>
  <c r="R24" i="76"/>
  <c r="S24" i="76" s="1"/>
  <c r="V24" i="76"/>
  <c r="W24" i="76"/>
  <c r="R25" i="76"/>
  <c r="S25" i="76" s="1"/>
  <c r="V25" i="76"/>
  <c r="W25" i="76" s="1"/>
  <c r="R26" i="76"/>
  <c r="S26" i="76" s="1"/>
  <c r="V26" i="76"/>
  <c r="W26" i="76"/>
  <c r="R27" i="76"/>
  <c r="S27" i="76" s="1"/>
  <c r="V27" i="76"/>
  <c r="W27" i="76" s="1"/>
  <c r="R28" i="76"/>
  <c r="S28" i="76" s="1"/>
  <c r="V28" i="76"/>
  <c r="W28" i="76"/>
  <c r="R29" i="76"/>
  <c r="S29" i="76" s="1"/>
  <c r="V29" i="76"/>
  <c r="W29" i="76" s="1"/>
  <c r="R30" i="76"/>
  <c r="S30" i="76" s="1"/>
  <c r="V30" i="76"/>
  <c r="W30" i="76"/>
  <c r="R31" i="76"/>
  <c r="S31" i="76" s="1"/>
  <c r="V31" i="76"/>
  <c r="W31" i="76" s="1"/>
  <c r="R32" i="76"/>
  <c r="S32" i="76" s="1"/>
  <c r="V32" i="76"/>
  <c r="W32" i="76"/>
  <c r="R33" i="76"/>
  <c r="S33" i="76" s="1"/>
  <c r="V33" i="76"/>
  <c r="W33" i="76" s="1"/>
  <c r="R34" i="76"/>
  <c r="S34" i="76" s="1"/>
  <c r="V34" i="76"/>
  <c r="W34" i="76"/>
  <c r="R35" i="76"/>
  <c r="S35" i="76" s="1"/>
  <c r="V35" i="76"/>
  <c r="W35" i="76" s="1"/>
  <c r="R23" i="79"/>
  <c r="S23" i="79" s="1"/>
  <c r="V23" i="79"/>
  <c r="W23" i="79" s="1"/>
  <c r="R24" i="79"/>
  <c r="S24" i="79" s="1"/>
  <c r="V24" i="79"/>
  <c r="W24" i="79"/>
  <c r="R25" i="79"/>
  <c r="S25" i="79" s="1"/>
  <c r="V25" i="79"/>
  <c r="W25" i="79" s="1"/>
  <c r="R26" i="79"/>
  <c r="S26" i="79" s="1"/>
  <c r="V26" i="79"/>
  <c r="W26" i="79"/>
  <c r="R27" i="79"/>
  <c r="S27" i="79" s="1"/>
  <c r="V27" i="79"/>
  <c r="W27" i="79" s="1"/>
  <c r="R28" i="79"/>
  <c r="S28" i="79" s="1"/>
  <c r="V28" i="79"/>
  <c r="W28" i="79"/>
  <c r="R29" i="79"/>
  <c r="S29" i="79" s="1"/>
  <c r="V29" i="79"/>
  <c r="W29" i="79" s="1"/>
  <c r="R23" i="83"/>
  <c r="S23" i="83" s="1"/>
  <c r="V23" i="83"/>
  <c r="W23" i="83" s="1"/>
  <c r="R24" i="83"/>
  <c r="S24" i="83" s="1"/>
  <c r="V24" i="83"/>
  <c r="W24" i="83"/>
  <c r="R23" i="84"/>
  <c r="S23" i="84" s="1"/>
  <c r="V23" i="84"/>
  <c r="W23" i="84" s="1"/>
  <c r="R24" i="84"/>
  <c r="S24" i="84" s="1"/>
  <c r="V24" i="84"/>
  <c r="W24" i="84"/>
  <c r="R25" i="84"/>
  <c r="S25" i="84" s="1"/>
  <c r="V25" i="84"/>
  <c r="W25" i="84" s="1"/>
  <c r="R26" i="84"/>
  <c r="S26" i="84" s="1"/>
  <c r="V26" i="84"/>
  <c r="W26" i="84"/>
  <c r="R27" i="84"/>
  <c r="S27" i="84" s="1"/>
  <c r="V27" i="84"/>
  <c r="W27" i="84" s="1"/>
  <c r="R28" i="84"/>
  <c r="S28" i="84" s="1"/>
  <c r="V28" i="84"/>
  <c r="W28" i="84"/>
  <c r="R29" i="84"/>
  <c r="S29" i="84" s="1"/>
  <c r="V29" i="84"/>
  <c r="W29" i="84" s="1"/>
  <c r="R30" i="84"/>
  <c r="S30" i="84" s="1"/>
  <c r="V30" i="84"/>
  <c r="W30" i="84"/>
  <c r="R31" i="84"/>
  <c r="S31" i="84" s="1"/>
  <c r="V31" i="84"/>
  <c r="W31" i="84" s="1"/>
  <c r="R32" i="84"/>
  <c r="S32" i="84" s="1"/>
  <c r="V32" i="84"/>
  <c r="W32" i="84"/>
  <c r="R33" i="84"/>
  <c r="S33" i="84" s="1"/>
  <c r="V33" i="84"/>
  <c r="W33" i="84" s="1"/>
  <c r="R34" i="84"/>
  <c r="S34" i="84" s="1"/>
  <c r="V34" i="84"/>
  <c r="W34" i="84"/>
  <c r="R35" i="84"/>
  <c r="S35" i="84" s="1"/>
  <c r="V35" i="84"/>
  <c r="W35" i="84" s="1"/>
  <c r="R36" i="84"/>
  <c r="S36" i="84" s="1"/>
  <c r="V36" i="84"/>
  <c r="W36" i="84"/>
  <c r="R37" i="84"/>
  <c r="S37" i="84" s="1"/>
  <c r="V37" i="84"/>
  <c r="W37" i="84" s="1"/>
  <c r="R23" i="86"/>
  <c r="S23" i="86" s="1"/>
  <c r="V23" i="86"/>
  <c r="W23" i="86" s="1"/>
  <c r="R24" i="86"/>
  <c r="S24" i="86" s="1"/>
  <c r="V24" i="86"/>
  <c r="W24" i="86"/>
  <c r="R25" i="86"/>
  <c r="S25" i="86" s="1"/>
  <c r="V25" i="86"/>
  <c r="W25" i="86" s="1"/>
  <c r="R23" i="87"/>
  <c r="S23" i="87"/>
  <c r="V23" i="87"/>
  <c r="W23" i="87" s="1"/>
  <c r="R24" i="87"/>
  <c r="S24" i="87"/>
  <c r="V24" i="87"/>
  <c r="W24" i="87"/>
  <c r="R25" i="87"/>
  <c r="S25" i="87"/>
  <c r="V25" i="87"/>
  <c r="W25" i="87" s="1"/>
  <c r="R26" i="87"/>
  <c r="S26" i="87"/>
  <c r="V26" i="87"/>
  <c r="W26" i="87"/>
  <c r="R23" i="91"/>
  <c r="S23" i="91" s="1"/>
  <c r="V23" i="91"/>
  <c r="W23" i="91" s="1"/>
  <c r="R24" i="91"/>
  <c r="S24" i="91" s="1"/>
  <c r="V24" i="91"/>
  <c r="W24" i="91"/>
  <c r="R25" i="91"/>
  <c r="S25" i="91" s="1"/>
  <c r="V25" i="91"/>
  <c r="W25" i="91" s="1"/>
  <c r="R26" i="91"/>
  <c r="S26" i="91" s="1"/>
  <c r="V26" i="91"/>
  <c r="W26" i="91"/>
  <c r="R27" i="91"/>
  <c r="S27" i="91" s="1"/>
  <c r="V27" i="91"/>
  <c r="W27" i="91" s="1"/>
  <c r="R28" i="91"/>
  <c r="S28" i="91" s="1"/>
  <c r="V28" i="91"/>
  <c r="W28" i="91"/>
  <c r="R29" i="91"/>
  <c r="S29" i="91" s="1"/>
  <c r="V29" i="91"/>
  <c r="W29" i="91" s="1"/>
  <c r="R23" i="92"/>
  <c r="S23" i="92" s="1"/>
  <c r="V23" i="92"/>
  <c r="W23" i="92" s="1"/>
  <c r="R24" i="92"/>
  <c r="S24" i="92" s="1"/>
  <c r="V24" i="92"/>
  <c r="W24" i="92"/>
  <c r="R25" i="92"/>
  <c r="S25" i="92" s="1"/>
  <c r="V25" i="92"/>
  <c r="W25" i="92" s="1"/>
  <c r="R26" i="92"/>
  <c r="S26" i="92" s="1"/>
  <c r="V26" i="92"/>
  <c r="W26" i="92"/>
  <c r="R27" i="92"/>
  <c r="S27" i="92" s="1"/>
  <c r="V27" i="92"/>
  <c r="W27" i="92" s="1"/>
  <c r="R28" i="92"/>
  <c r="S28" i="92" s="1"/>
  <c r="V28" i="92"/>
  <c r="W28" i="92"/>
  <c r="R29" i="92"/>
  <c r="S29" i="92" s="1"/>
  <c r="V29" i="92"/>
  <c r="W29" i="92" s="1"/>
  <c r="R30" i="92"/>
  <c r="S30" i="92" s="1"/>
  <c r="V30" i="92"/>
  <c r="W30" i="92"/>
  <c r="R31" i="92"/>
  <c r="S31" i="92" s="1"/>
  <c r="V31" i="92"/>
  <c r="W31" i="92" s="1"/>
  <c r="R32" i="92"/>
  <c r="S32" i="92" s="1"/>
  <c r="V32" i="92"/>
  <c r="W32" i="92"/>
  <c r="R33" i="92"/>
  <c r="S33" i="92" s="1"/>
  <c r="V33" i="92"/>
  <c r="W33" i="92" s="1"/>
  <c r="R34" i="92"/>
  <c r="S34" i="92" s="1"/>
  <c r="V34" i="92"/>
  <c r="W34" i="92"/>
  <c r="R35" i="92"/>
  <c r="S35" i="92" s="1"/>
  <c r="V35" i="92"/>
  <c r="W35" i="92" s="1"/>
  <c r="R36" i="92"/>
  <c r="S36" i="92" s="1"/>
  <c r="V36" i="92"/>
  <c r="W36" i="92"/>
  <c r="R37" i="92"/>
  <c r="S37" i="92" s="1"/>
  <c r="V37" i="92"/>
  <c r="W37" i="92" s="1"/>
  <c r="R38" i="92"/>
  <c r="S38" i="92" s="1"/>
  <c r="V38" i="92"/>
  <c r="W38" i="92"/>
  <c r="R39" i="92"/>
  <c r="S39" i="92" s="1"/>
  <c r="V39" i="92"/>
  <c r="W39" i="92" s="1"/>
  <c r="R40" i="92"/>
  <c r="S40" i="92" s="1"/>
  <c r="V40" i="92"/>
  <c r="W40" i="92"/>
  <c r="R41" i="92"/>
  <c r="S41" i="92" s="1"/>
  <c r="V41" i="92"/>
  <c r="W41" i="92" s="1"/>
  <c r="R42" i="92"/>
  <c r="S42" i="92" s="1"/>
  <c r="V42" i="92"/>
  <c r="W42" i="92"/>
  <c r="R43" i="92"/>
  <c r="S43" i="92" s="1"/>
  <c r="V43" i="92"/>
  <c r="W43" i="92" s="1"/>
  <c r="R44" i="92"/>
  <c r="S44" i="92" s="1"/>
  <c r="V44" i="92"/>
  <c r="W44" i="92"/>
  <c r="R45" i="92"/>
  <c r="S45" i="92" s="1"/>
  <c r="V45" i="92"/>
  <c r="W45" i="92" s="1"/>
  <c r="R46" i="92"/>
  <c r="S46" i="92" s="1"/>
  <c r="V46" i="92"/>
  <c r="W46" i="92"/>
  <c r="R47" i="92"/>
  <c r="S47" i="92" s="1"/>
  <c r="V47" i="92"/>
  <c r="W47" i="92" s="1"/>
  <c r="R48" i="92"/>
  <c r="S48" i="92" s="1"/>
  <c r="V48" i="92"/>
  <c r="W48" i="92"/>
  <c r="R23" i="94"/>
  <c r="S23" i="94" s="1"/>
  <c r="V23" i="94"/>
  <c r="W23" i="94"/>
  <c r="R24" i="94"/>
  <c r="S24" i="94"/>
  <c r="V24" i="94"/>
  <c r="W24" i="94"/>
  <c r="R25" i="94"/>
  <c r="S25" i="94" s="1"/>
  <c r="V25" i="94"/>
  <c r="W25" i="94"/>
  <c r="R26" i="94"/>
  <c r="S26" i="94"/>
  <c r="V26" i="94"/>
  <c r="W26" i="94"/>
  <c r="R27" i="94"/>
  <c r="S27" i="94" s="1"/>
  <c r="V27" i="94"/>
  <c r="W27" i="94"/>
  <c r="R28" i="94"/>
  <c r="S28" i="94"/>
  <c r="V28" i="94"/>
  <c r="W28" i="94"/>
  <c r="R29" i="94"/>
  <c r="S29" i="94" s="1"/>
  <c r="V29" i="94"/>
  <c r="W29" i="94"/>
  <c r="R30" i="94"/>
  <c r="S30" i="94"/>
  <c r="V30" i="94"/>
  <c r="W30" i="94"/>
  <c r="R23" i="96"/>
  <c r="S23" i="96"/>
  <c r="V23" i="96"/>
  <c r="W23" i="96" s="1"/>
  <c r="R23" i="97"/>
  <c r="S23" i="97" s="1"/>
  <c r="V23" i="97"/>
  <c r="W23" i="97" s="1"/>
  <c r="R24" i="97"/>
  <c r="S24" i="97" s="1"/>
  <c r="V24" i="97"/>
  <c r="W24" i="97"/>
  <c r="R25" i="97"/>
  <c r="S25" i="97" s="1"/>
  <c r="V25" i="97"/>
  <c r="W25" i="97" s="1"/>
  <c r="R23" i="98"/>
  <c r="S23" i="98" s="1"/>
  <c r="V23" i="98"/>
  <c r="W23" i="98"/>
  <c r="R24" i="98"/>
  <c r="S24" i="98"/>
  <c r="V24" i="98"/>
  <c r="W24" i="98"/>
  <c r="R25" i="98"/>
  <c r="S25" i="98" s="1"/>
  <c r="V25" i="98"/>
  <c r="W25" i="98"/>
  <c r="R26" i="98"/>
  <c r="S26" i="98"/>
  <c r="V26" i="98"/>
  <c r="W26" i="98"/>
  <c r="R27" i="98"/>
  <c r="S27" i="98" s="1"/>
  <c r="V27" i="98"/>
  <c r="W27" i="98"/>
  <c r="R23" i="101"/>
  <c r="S23" i="101" s="1"/>
  <c r="V23" i="101"/>
  <c r="W23" i="101" s="1"/>
  <c r="R24" i="101"/>
  <c r="S24" i="101"/>
  <c r="V24" i="101"/>
  <c r="W24" i="101"/>
  <c r="R25" i="101"/>
  <c r="S25" i="101" s="1"/>
  <c r="V25" i="101"/>
  <c r="W25" i="101" s="1"/>
  <c r="R26" i="101"/>
  <c r="S26" i="101"/>
  <c r="V26" i="101"/>
  <c r="W26" i="101"/>
  <c r="R27" i="101"/>
  <c r="S27" i="101" s="1"/>
  <c r="V27" i="101"/>
  <c r="W27" i="101" s="1"/>
  <c r="R28" i="101"/>
  <c r="S28" i="101"/>
  <c r="V28" i="101"/>
  <c r="W28" i="101"/>
  <c r="R29" i="101"/>
  <c r="S29" i="101" s="1"/>
  <c r="V29" i="101"/>
  <c r="W29" i="101" s="1"/>
  <c r="R30" i="101"/>
  <c r="S30" i="101"/>
  <c r="V30" i="101"/>
  <c r="W30" i="101"/>
  <c r="R31" i="101"/>
  <c r="S31" i="101" s="1"/>
  <c r="V31" i="101"/>
  <c r="W31" i="101" s="1"/>
  <c r="R32" i="101"/>
  <c r="S32" i="101"/>
  <c r="V32" i="101"/>
  <c r="W32" i="101"/>
  <c r="R33" i="101"/>
  <c r="S33" i="101" s="1"/>
  <c r="V33" i="101"/>
  <c r="W33" i="101" s="1"/>
  <c r="R34" i="101"/>
  <c r="S34" i="101"/>
  <c r="V34" i="101"/>
  <c r="W34" i="101"/>
  <c r="R35" i="101"/>
  <c r="S35" i="101" s="1"/>
  <c r="V35" i="101"/>
  <c r="W35" i="101" s="1"/>
  <c r="R36" i="101"/>
  <c r="S36" i="101"/>
  <c r="V36" i="101"/>
  <c r="W36" i="101"/>
  <c r="R37" i="101"/>
  <c r="S37" i="101" s="1"/>
  <c r="V37" i="101"/>
  <c r="W37" i="101" s="1"/>
  <c r="R38" i="101"/>
  <c r="S38" i="101"/>
  <c r="V38" i="101"/>
  <c r="W38" i="101"/>
  <c r="R39" i="101"/>
  <c r="S39" i="101" s="1"/>
  <c r="V39" i="101"/>
  <c r="W39" i="101" s="1"/>
  <c r="R40" i="101"/>
  <c r="S40" i="101"/>
  <c r="V40" i="101"/>
  <c r="W40" i="101"/>
  <c r="R41" i="101"/>
  <c r="S41" i="101" s="1"/>
  <c r="V41" i="101"/>
  <c r="W41" i="101" s="1"/>
  <c r="R42" i="101"/>
  <c r="S42" i="101"/>
  <c r="V42" i="101"/>
  <c r="W42" i="101"/>
  <c r="R43" i="101"/>
  <c r="S43" i="101" s="1"/>
  <c r="V43" i="101"/>
  <c r="W43" i="101" s="1"/>
  <c r="R44" i="101"/>
  <c r="S44" i="101"/>
  <c r="V44" i="101"/>
  <c r="W44" i="101"/>
  <c r="R45" i="101"/>
  <c r="S45" i="101" s="1"/>
  <c r="V45" i="101"/>
  <c r="W45" i="101" s="1"/>
  <c r="R46" i="101"/>
  <c r="S46" i="101"/>
  <c r="V46" i="101"/>
  <c r="W46" i="101"/>
  <c r="R47" i="101"/>
  <c r="S47" i="101" s="1"/>
  <c r="V47" i="101"/>
  <c r="W47" i="101" s="1"/>
  <c r="R48" i="101"/>
  <c r="S48" i="101"/>
  <c r="V48" i="101"/>
  <c r="W48" i="101"/>
  <c r="R49" i="101"/>
  <c r="S49" i="101" s="1"/>
  <c r="V49" i="101"/>
  <c r="W49" i="101" s="1"/>
  <c r="R17" i="103"/>
  <c r="S17" i="103" s="1"/>
  <c r="V17" i="103"/>
  <c r="W17" i="103" s="1"/>
  <c r="R17" i="102"/>
  <c r="S17" i="102" s="1"/>
  <c r="V17" i="102"/>
  <c r="W17" i="102" s="1"/>
  <c r="L5" i="102" s="1"/>
  <c r="R17" i="101"/>
  <c r="S17" i="101" s="1"/>
  <c r="V17" i="101"/>
  <c r="W17" i="101" s="1"/>
  <c r="R18" i="101"/>
  <c r="S18" i="101"/>
  <c r="V18" i="101"/>
  <c r="W18" i="101" s="1"/>
  <c r="R19" i="101"/>
  <c r="S19" i="101" s="1"/>
  <c r="V19" i="101"/>
  <c r="W19" i="101" s="1"/>
  <c r="R20" i="101"/>
  <c r="S20" i="101"/>
  <c r="V20" i="101"/>
  <c r="W20" i="101" s="1"/>
  <c r="R21" i="101"/>
  <c r="S21" i="101" s="1"/>
  <c r="V21" i="101"/>
  <c r="W21" i="101" s="1"/>
  <c r="R22" i="101"/>
  <c r="S22" i="101"/>
  <c r="V22" i="101"/>
  <c r="W22" i="101" s="1"/>
  <c r="R17" i="100"/>
  <c r="S17" i="100" s="1"/>
  <c r="V17" i="100"/>
  <c r="W17" i="100" s="1"/>
  <c r="R18" i="100"/>
  <c r="S18" i="100"/>
  <c r="V18" i="100"/>
  <c r="W18" i="100" s="1"/>
  <c r="R19" i="100"/>
  <c r="S19" i="100" s="1"/>
  <c r="V19" i="100"/>
  <c r="W19" i="100" s="1"/>
  <c r="R20" i="100"/>
  <c r="S20" i="100"/>
  <c r="V20" i="100"/>
  <c r="W20" i="100" s="1"/>
  <c r="R17" i="99"/>
  <c r="S17" i="99" s="1"/>
  <c r="V17" i="99"/>
  <c r="W17" i="99" s="1"/>
  <c r="R18" i="99"/>
  <c r="S18" i="99" s="1"/>
  <c r="V18" i="99"/>
  <c r="W18" i="99" s="1"/>
  <c r="R17" i="98"/>
  <c r="S17" i="98" s="1"/>
  <c r="V17" i="98"/>
  <c r="W17" i="98" s="1"/>
  <c r="R18" i="98"/>
  <c r="S18" i="98"/>
  <c r="V18" i="98"/>
  <c r="W18" i="98" s="1"/>
  <c r="R19" i="98"/>
  <c r="S19" i="98" s="1"/>
  <c r="V19" i="98"/>
  <c r="W19" i="98" s="1"/>
  <c r="R20" i="98"/>
  <c r="S20" i="98"/>
  <c r="V20" i="98"/>
  <c r="W20" i="98" s="1"/>
  <c r="R21" i="98"/>
  <c r="S21" i="98" s="1"/>
  <c r="V21" i="98"/>
  <c r="W21" i="98" s="1"/>
  <c r="R22" i="98"/>
  <c r="S22" i="98"/>
  <c r="V22" i="98"/>
  <c r="W22" i="98" s="1"/>
  <c r="R17" i="97"/>
  <c r="S17" i="97" s="1"/>
  <c r="V17" i="97"/>
  <c r="W17" i="97" s="1"/>
  <c r="R18" i="97"/>
  <c r="S18" i="97"/>
  <c r="V18" i="97"/>
  <c r="W18" i="97" s="1"/>
  <c r="R19" i="97"/>
  <c r="S19" i="97" s="1"/>
  <c r="V19" i="97"/>
  <c r="W19" i="97" s="1"/>
  <c r="R20" i="97"/>
  <c r="S20" i="97"/>
  <c r="V20" i="97"/>
  <c r="W20" i="97" s="1"/>
  <c r="R21" i="97"/>
  <c r="S21" i="97" s="1"/>
  <c r="V21" i="97"/>
  <c r="W21" i="97" s="1"/>
  <c r="R22" i="97"/>
  <c r="S22" i="97"/>
  <c r="V22" i="97"/>
  <c r="W22" i="97" s="1"/>
  <c r="R17" i="96"/>
  <c r="S17" i="96" s="1"/>
  <c r="V17" i="96"/>
  <c r="W17" i="96" s="1"/>
  <c r="R18" i="96"/>
  <c r="S18" i="96"/>
  <c r="V18" i="96"/>
  <c r="W18" i="96" s="1"/>
  <c r="R19" i="96"/>
  <c r="S19" i="96" s="1"/>
  <c r="V19" i="96"/>
  <c r="W19" i="96" s="1"/>
  <c r="R20" i="96"/>
  <c r="S20" i="96"/>
  <c r="V20" i="96"/>
  <c r="W20" i="96" s="1"/>
  <c r="R21" i="96"/>
  <c r="S21" i="96" s="1"/>
  <c r="V21" i="96"/>
  <c r="W21" i="96" s="1"/>
  <c r="R22" i="96"/>
  <c r="S22" i="96"/>
  <c r="V22" i="96"/>
  <c r="W22" i="96" s="1"/>
  <c r="R17" i="95"/>
  <c r="S17" i="95" s="1"/>
  <c r="V17" i="95"/>
  <c r="W17" i="95" s="1"/>
  <c r="R18" i="95"/>
  <c r="S18" i="95" s="1"/>
  <c r="V18" i="95"/>
  <c r="W18" i="95" s="1"/>
  <c r="R17" i="94"/>
  <c r="S17" i="94" s="1"/>
  <c r="V17" i="94"/>
  <c r="W17" i="94" s="1"/>
  <c r="R18" i="94"/>
  <c r="S18" i="94"/>
  <c r="V18" i="94"/>
  <c r="W18" i="94" s="1"/>
  <c r="R19" i="94"/>
  <c r="S19" i="94" s="1"/>
  <c r="V19" i="94"/>
  <c r="W19" i="94" s="1"/>
  <c r="R20" i="94"/>
  <c r="S20" i="94"/>
  <c r="V20" i="94"/>
  <c r="W20" i="94" s="1"/>
  <c r="R21" i="94"/>
  <c r="S21" i="94" s="1"/>
  <c r="V21" i="94"/>
  <c r="W21" i="94" s="1"/>
  <c r="R22" i="94"/>
  <c r="S22" i="94"/>
  <c r="V22" i="94"/>
  <c r="W22" i="94" s="1"/>
  <c r="R17" i="93"/>
  <c r="S17" i="93"/>
  <c r="V17" i="93"/>
  <c r="W17" i="93" s="1"/>
  <c r="R18" i="93"/>
  <c r="S18" i="93"/>
  <c r="V18" i="93"/>
  <c r="W18" i="93" s="1"/>
  <c r="R19" i="93"/>
  <c r="S19" i="93"/>
  <c r="V19" i="93"/>
  <c r="W19" i="93" s="1"/>
  <c r="R20" i="93"/>
  <c r="S20" i="93"/>
  <c r="V20" i="93"/>
  <c r="W20" i="93" s="1"/>
  <c r="R21" i="93"/>
  <c r="S21" i="93"/>
  <c r="V21" i="93"/>
  <c r="W21" i="93" s="1"/>
  <c r="R22" i="93"/>
  <c r="S22" i="93"/>
  <c r="V22" i="93"/>
  <c r="W22" i="93" s="1"/>
  <c r="L5" i="93" s="1"/>
  <c r="R17" i="92"/>
  <c r="S17" i="92"/>
  <c r="V17" i="92"/>
  <c r="W17" i="92" s="1"/>
  <c r="R18" i="92"/>
  <c r="S18" i="92"/>
  <c r="V18" i="92"/>
  <c r="W18" i="92" s="1"/>
  <c r="R19" i="92"/>
  <c r="S19" i="92"/>
  <c r="V19" i="92"/>
  <c r="W19" i="92" s="1"/>
  <c r="R20" i="92"/>
  <c r="S20" i="92"/>
  <c r="V20" i="92"/>
  <c r="W20" i="92" s="1"/>
  <c r="R21" i="92"/>
  <c r="S21" i="92"/>
  <c r="V21" i="92"/>
  <c r="W21" i="92" s="1"/>
  <c r="R22" i="92"/>
  <c r="S22" i="92"/>
  <c r="V22" i="92"/>
  <c r="W22" i="92" s="1"/>
  <c r="R17" i="91"/>
  <c r="S17" i="91"/>
  <c r="V17" i="91"/>
  <c r="W17" i="91" s="1"/>
  <c r="R18" i="91"/>
  <c r="S18" i="91"/>
  <c r="V18" i="91"/>
  <c r="W18" i="91" s="1"/>
  <c r="R19" i="91"/>
  <c r="S19" i="91"/>
  <c r="V19" i="91"/>
  <c r="W19" i="91" s="1"/>
  <c r="R20" i="91"/>
  <c r="S20" i="91"/>
  <c r="V20" i="91"/>
  <c r="W20" i="91" s="1"/>
  <c r="R21" i="91"/>
  <c r="S21" i="91"/>
  <c r="V21" i="91"/>
  <c r="W21" i="91" s="1"/>
  <c r="R22" i="91"/>
  <c r="S22" i="91"/>
  <c r="V22" i="91"/>
  <c r="W22" i="91" s="1"/>
  <c r="R17" i="90"/>
  <c r="S17" i="90" s="1"/>
  <c r="V17" i="90"/>
  <c r="W17" i="90" s="1"/>
  <c r="R17" i="89"/>
  <c r="S17" i="89"/>
  <c r="V17" i="89"/>
  <c r="W17" i="89" s="1"/>
  <c r="R18" i="89"/>
  <c r="S18" i="89"/>
  <c r="V18" i="89"/>
  <c r="W18" i="89" s="1"/>
  <c r="R19" i="89"/>
  <c r="S19" i="89"/>
  <c r="V19" i="89"/>
  <c r="W19" i="89" s="1"/>
  <c r="R20" i="89"/>
  <c r="S20" i="89"/>
  <c r="V20" i="89"/>
  <c r="W20" i="89" s="1"/>
  <c r="R21" i="89"/>
  <c r="S21" i="89"/>
  <c r="V21" i="89"/>
  <c r="W21" i="89" s="1"/>
  <c r="R22" i="89"/>
  <c r="S22" i="89"/>
  <c r="V22" i="89"/>
  <c r="W22" i="89" s="1"/>
  <c r="R17" i="88"/>
  <c r="S17" i="88"/>
  <c r="V17" i="88"/>
  <c r="W17" i="88" s="1"/>
  <c r="R18" i="88"/>
  <c r="S18" i="88"/>
  <c r="V18" i="88"/>
  <c r="W18" i="88" s="1"/>
  <c r="R19" i="88"/>
  <c r="S19" i="88"/>
  <c r="V19" i="88"/>
  <c r="W19" i="88" s="1"/>
  <c r="R20" i="88"/>
  <c r="S20" i="88"/>
  <c r="V20" i="88"/>
  <c r="W20" i="88" s="1"/>
  <c r="R21" i="88"/>
  <c r="S21" i="88"/>
  <c r="V21" i="88"/>
  <c r="W21" i="88" s="1"/>
  <c r="R22" i="88"/>
  <c r="S22" i="88"/>
  <c r="V22" i="88"/>
  <c r="W22" i="88" s="1"/>
  <c r="R17" i="87"/>
  <c r="S17" i="87"/>
  <c r="V17" i="87"/>
  <c r="W17" i="87" s="1"/>
  <c r="R18" i="87"/>
  <c r="S18" i="87"/>
  <c r="V18" i="87"/>
  <c r="W18" i="87" s="1"/>
  <c r="R19" i="87"/>
  <c r="S19" i="87"/>
  <c r="V19" i="87"/>
  <c r="W19" i="87" s="1"/>
  <c r="R20" i="87"/>
  <c r="S20" i="87"/>
  <c r="V20" i="87"/>
  <c r="W20" i="87" s="1"/>
  <c r="R21" i="87"/>
  <c r="S21" i="87"/>
  <c r="V21" i="87"/>
  <c r="W21" i="87" s="1"/>
  <c r="R22" i="87"/>
  <c r="S22" i="87"/>
  <c r="V22" i="87"/>
  <c r="W22" i="87" s="1"/>
  <c r="R17" i="86"/>
  <c r="S17" i="86"/>
  <c r="V17" i="86"/>
  <c r="W17" i="86" s="1"/>
  <c r="R18" i="86"/>
  <c r="S18" i="86"/>
  <c r="V18" i="86"/>
  <c r="W18" i="86" s="1"/>
  <c r="R19" i="86"/>
  <c r="S19" i="86"/>
  <c r="V19" i="86"/>
  <c r="W19" i="86" s="1"/>
  <c r="R20" i="86"/>
  <c r="S20" i="86"/>
  <c r="V20" i="86"/>
  <c r="W20" i="86" s="1"/>
  <c r="R21" i="86"/>
  <c r="S21" i="86"/>
  <c r="V21" i="86"/>
  <c r="W21" i="86" s="1"/>
  <c r="R22" i="86"/>
  <c r="S22" i="86"/>
  <c r="V22" i="86"/>
  <c r="W22" i="86" s="1"/>
  <c r="R17" i="85"/>
  <c r="S17" i="85" s="1"/>
  <c r="V17" i="85"/>
  <c r="W17" i="85" s="1"/>
  <c r="R18" i="85"/>
  <c r="S18" i="85" s="1"/>
  <c r="V18" i="85"/>
  <c r="W18" i="85" s="1"/>
  <c r="R19" i="85"/>
  <c r="S19" i="85" s="1"/>
  <c r="V19" i="85"/>
  <c r="W19" i="85" s="1"/>
  <c r="R17" i="84"/>
  <c r="S17" i="84"/>
  <c r="V17" i="84"/>
  <c r="W17" i="84" s="1"/>
  <c r="R18" i="84"/>
  <c r="S18" i="84"/>
  <c r="V18" i="84"/>
  <c r="W18" i="84" s="1"/>
  <c r="R19" i="84"/>
  <c r="S19" i="84"/>
  <c r="V19" i="84"/>
  <c r="W19" i="84" s="1"/>
  <c r="R20" i="84"/>
  <c r="S20" i="84"/>
  <c r="V20" i="84"/>
  <c r="W20" i="84" s="1"/>
  <c r="R21" i="84"/>
  <c r="S21" i="84"/>
  <c r="V21" i="84"/>
  <c r="W21" i="84" s="1"/>
  <c r="R22" i="84"/>
  <c r="S22" i="84"/>
  <c r="V22" i="84"/>
  <c r="W22" i="84" s="1"/>
  <c r="R17" i="83"/>
  <c r="S17" i="83"/>
  <c r="V17" i="83"/>
  <c r="W17" i="83" s="1"/>
  <c r="R18" i="83"/>
  <c r="S18" i="83"/>
  <c r="V18" i="83"/>
  <c r="W18" i="83" s="1"/>
  <c r="R19" i="83"/>
  <c r="S19" i="83"/>
  <c r="V19" i="83"/>
  <c r="W19" i="83" s="1"/>
  <c r="R20" i="83"/>
  <c r="S20" i="83"/>
  <c r="V20" i="83"/>
  <c r="W20" i="83" s="1"/>
  <c r="R21" i="83"/>
  <c r="S21" i="83"/>
  <c r="V21" i="83"/>
  <c r="W21" i="83" s="1"/>
  <c r="R22" i="83"/>
  <c r="S22" i="83"/>
  <c r="V22" i="83"/>
  <c r="W22" i="83" s="1"/>
  <c r="R17" i="82"/>
  <c r="S17" i="82" s="1"/>
  <c r="V17" i="82"/>
  <c r="W17" i="82" s="1"/>
  <c r="R18" i="82"/>
  <c r="S18" i="82"/>
  <c r="V18" i="82"/>
  <c r="W18" i="82" s="1"/>
  <c r="R19" i="82"/>
  <c r="S19" i="82" s="1"/>
  <c r="V19" i="82"/>
  <c r="W19" i="82" s="1"/>
  <c r="R20" i="82"/>
  <c r="S20" i="82"/>
  <c r="V20" i="82"/>
  <c r="W20" i="82" s="1"/>
  <c r="R17" i="81"/>
  <c r="S17" i="81" s="1"/>
  <c r="V17" i="81"/>
  <c r="W17" i="81" s="1"/>
  <c r="R17" i="80"/>
  <c r="S17" i="80" s="1"/>
  <c r="V17" i="80"/>
  <c r="W17" i="80" s="1"/>
  <c r="R18" i="80"/>
  <c r="S18" i="80" s="1"/>
  <c r="V18" i="80"/>
  <c r="W18" i="80" s="1"/>
  <c r="R19" i="80"/>
  <c r="S19" i="80" s="1"/>
  <c r="V19" i="80"/>
  <c r="W19" i="80" s="1"/>
  <c r="R20" i="80"/>
  <c r="S20" i="80" s="1"/>
  <c r="V20" i="80"/>
  <c r="W20" i="80"/>
  <c r="R17" i="79"/>
  <c r="S17" i="79" s="1"/>
  <c r="V17" i="79"/>
  <c r="W17" i="79" s="1"/>
  <c r="R18" i="79"/>
  <c r="S18" i="79"/>
  <c r="V18" i="79"/>
  <c r="W18" i="79" s="1"/>
  <c r="R19" i="79"/>
  <c r="S19" i="79" s="1"/>
  <c r="V19" i="79"/>
  <c r="W19" i="79" s="1"/>
  <c r="R20" i="79"/>
  <c r="S20" i="79" s="1"/>
  <c r="V20" i="79"/>
  <c r="W20" i="79" s="1"/>
  <c r="R21" i="79"/>
  <c r="S21" i="79"/>
  <c r="V21" i="79"/>
  <c r="W21" i="79" s="1"/>
  <c r="R22" i="79"/>
  <c r="S22" i="79"/>
  <c r="V22" i="79"/>
  <c r="W22" i="79"/>
  <c r="R17" i="78"/>
  <c r="S17" i="78" s="1"/>
  <c r="V17" i="78"/>
  <c r="W17" i="78" s="1"/>
  <c r="R18" i="78"/>
  <c r="S18" i="78" s="1"/>
  <c r="V18" i="78"/>
  <c r="W18" i="78" s="1"/>
  <c r="R19" i="78"/>
  <c r="S19" i="78" s="1"/>
  <c r="V19" i="78"/>
  <c r="W19" i="78" s="1"/>
  <c r="R17" i="77"/>
  <c r="S17" i="77" s="1"/>
  <c r="V17" i="77"/>
  <c r="W17" i="77" s="1"/>
  <c r="R17" i="76"/>
  <c r="S17" i="76" s="1"/>
  <c r="V17" i="76"/>
  <c r="W17" i="76" s="1"/>
  <c r="R18" i="76"/>
  <c r="S18" i="76" s="1"/>
  <c r="V18" i="76"/>
  <c r="W18" i="76" s="1"/>
  <c r="R19" i="76"/>
  <c r="S19" i="76"/>
  <c r="V19" i="76"/>
  <c r="W19" i="76" s="1"/>
  <c r="R20" i="76"/>
  <c r="S20" i="76"/>
  <c r="V20" i="76"/>
  <c r="W20" i="76"/>
  <c r="R21" i="76"/>
  <c r="S21" i="76" s="1"/>
  <c r="V21" i="76"/>
  <c r="W21" i="76" s="1"/>
  <c r="R22" i="76"/>
  <c r="S22" i="76" s="1"/>
  <c r="V22" i="76"/>
  <c r="W22" i="76" s="1"/>
  <c r="R17" i="75"/>
  <c r="S17" i="75"/>
  <c r="V17" i="75"/>
  <c r="W17" i="75" s="1"/>
  <c r="R18" i="75"/>
  <c r="S18" i="75" s="1"/>
  <c r="V18" i="75"/>
  <c r="W18" i="75"/>
  <c r="R19" i="75"/>
  <c r="S19" i="75"/>
  <c r="V19" i="75"/>
  <c r="W19" i="75" s="1"/>
  <c r="R20" i="75"/>
  <c r="S20" i="75" s="1"/>
  <c r="V20" i="75"/>
  <c r="W20" i="75"/>
  <c r="R21" i="75"/>
  <c r="S21" i="75"/>
  <c r="V21" i="75"/>
  <c r="W21" i="75" s="1"/>
  <c r="R22" i="75"/>
  <c r="S22" i="75" s="1"/>
  <c r="V22" i="75"/>
  <c r="W22" i="75"/>
  <c r="R17" i="74"/>
  <c r="S17" i="74" s="1"/>
  <c r="V17" i="74"/>
  <c r="W17" i="74" s="1"/>
  <c r="R18" i="74"/>
  <c r="S18" i="74" s="1"/>
  <c r="V18" i="74"/>
  <c r="K5" i="74" s="1"/>
  <c r="H5" i="74" s="1"/>
  <c r="R17" i="73"/>
  <c r="S17" i="73"/>
  <c r="V17" i="73"/>
  <c r="W17" i="73" s="1"/>
  <c r="R18" i="73"/>
  <c r="S18" i="73" s="1"/>
  <c r="V18" i="73"/>
  <c r="W18" i="73"/>
  <c r="R19" i="73"/>
  <c r="S19" i="73"/>
  <c r="V19" i="73"/>
  <c r="W19" i="73" s="1"/>
  <c r="R20" i="73"/>
  <c r="S20" i="73" s="1"/>
  <c r="V20" i="73"/>
  <c r="W20" i="73"/>
  <c r="R21" i="73"/>
  <c r="S21" i="73"/>
  <c r="V21" i="73"/>
  <c r="W21" i="73" s="1"/>
  <c r="R22" i="73"/>
  <c r="S22" i="73" s="1"/>
  <c r="V22" i="73"/>
  <c r="W22" i="73"/>
  <c r="R17" i="72"/>
  <c r="S17" i="72" s="1"/>
  <c r="V17" i="72"/>
  <c r="W17" i="72" s="1"/>
  <c r="R18" i="72"/>
  <c r="S18" i="72" s="1"/>
  <c r="V18" i="72"/>
  <c r="K5" i="72" s="1"/>
  <c r="W18" i="72"/>
  <c r="R17" i="71"/>
  <c r="K4" i="71" s="1"/>
  <c r="H4" i="71" s="1"/>
  <c r="V17" i="71"/>
  <c r="W17" i="71" s="1"/>
  <c r="R18" i="71"/>
  <c r="S18" i="71" s="1"/>
  <c r="V18" i="71"/>
  <c r="W18" i="71" s="1"/>
  <c r="R17" i="70"/>
  <c r="S17" i="70"/>
  <c r="V17" i="70"/>
  <c r="W17" i="70" s="1"/>
  <c r="R18" i="70"/>
  <c r="S18" i="70" s="1"/>
  <c r="V18" i="70"/>
  <c r="W18" i="70"/>
  <c r="R19" i="70"/>
  <c r="S19" i="70"/>
  <c r="V19" i="70"/>
  <c r="W19" i="70" s="1"/>
  <c r="R20" i="70"/>
  <c r="S20" i="70" s="1"/>
  <c r="V20" i="70"/>
  <c r="W20" i="70"/>
  <c r="R21" i="70"/>
  <c r="S21" i="70"/>
  <c r="V21" i="70"/>
  <c r="W21" i="70" s="1"/>
  <c r="R22" i="70"/>
  <c r="S22" i="70" s="1"/>
  <c r="V22" i="70"/>
  <c r="W22" i="70"/>
  <c r="R17" i="69"/>
  <c r="S17" i="69"/>
  <c r="L4" i="69" s="1"/>
  <c r="V17" i="69"/>
  <c r="W17" i="69" s="1"/>
  <c r="R18" i="69"/>
  <c r="S18" i="69" s="1"/>
  <c r="V18" i="69"/>
  <c r="W18" i="69" s="1"/>
  <c r="R19" i="69"/>
  <c r="S19" i="69"/>
  <c r="V19" i="69"/>
  <c r="W19" i="69" s="1"/>
  <c r="R20" i="69"/>
  <c r="S20" i="69" s="1"/>
  <c r="V20" i="69"/>
  <c r="W20" i="69"/>
  <c r="R21" i="69"/>
  <c r="S21" i="69"/>
  <c r="V21" i="69"/>
  <c r="W21" i="69" s="1"/>
  <c r="R17" i="67"/>
  <c r="S17" i="67"/>
  <c r="V17" i="67"/>
  <c r="W17" i="67" s="1"/>
  <c r="R18" i="67"/>
  <c r="S18" i="67" s="1"/>
  <c r="V18" i="67"/>
  <c r="W18" i="67"/>
  <c r="R19" i="67"/>
  <c r="S19" i="67"/>
  <c r="V19" i="67"/>
  <c r="W19" i="67" s="1"/>
  <c r="R20" i="67"/>
  <c r="S20" i="67" s="1"/>
  <c r="V20" i="67"/>
  <c r="W20" i="67"/>
  <c r="R21" i="67"/>
  <c r="S21" i="67"/>
  <c r="V21" i="67"/>
  <c r="W21" i="67" s="1"/>
  <c r="R22" i="67"/>
  <c r="S22" i="67" s="1"/>
  <c r="V22" i="67"/>
  <c r="W22" i="67"/>
  <c r="R17" i="66"/>
  <c r="S17" i="66"/>
  <c r="V17" i="66"/>
  <c r="W17" i="66" s="1"/>
  <c r="R18" i="66"/>
  <c r="S18" i="66" s="1"/>
  <c r="V18" i="66"/>
  <c r="W18" i="66"/>
  <c r="R19" i="66"/>
  <c r="S19" i="66"/>
  <c r="V19" i="66"/>
  <c r="W19" i="66" s="1"/>
  <c r="R20" i="66"/>
  <c r="S20" i="66" s="1"/>
  <c r="V20" i="66"/>
  <c r="W20" i="66"/>
  <c r="R21" i="66"/>
  <c r="S21" i="66"/>
  <c r="V21" i="66"/>
  <c r="W21" i="66" s="1"/>
  <c r="R22" i="66"/>
  <c r="S22" i="66" s="1"/>
  <c r="V22" i="66"/>
  <c r="W22" i="66"/>
  <c r="R17" i="65"/>
  <c r="S17" i="65"/>
  <c r="V17" i="65"/>
  <c r="W17" i="65" s="1"/>
  <c r="R18" i="65"/>
  <c r="S18" i="65" s="1"/>
  <c r="V18" i="65"/>
  <c r="W18" i="65"/>
  <c r="R19" i="65"/>
  <c r="S19" i="65"/>
  <c r="V19" i="65"/>
  <c r="W19" i="65" s="1"/>
  <c r="R20" i="65"/>
  <c r="S20" i="65" s="1"/>
  <c r="V20" i="65"/>
  <c r="W20" i="65"/>
  <c r="R21" i="65"/>
  <c r="S21" i="65"/>
  <c r="V21" i="65"/>
  <c r="W21" i="65" s="1"/>
  <c r="R22" i="65"/>
  <c r="S22" i="65" s="1"/>
  <c r="V22" i="65"/>
  <c r="W22" i="65"/>
  <c r="R17" i="64"/>
  <c r="S17" i="64"/>
  <c r="V17" i="64"/>
  <c r="W17" i="64" s="1"/>
  <c r="R18" i="64"/>
  <c r="S18" i="64" s="1"/>
  <c r="V18" i="64"/>
  <c r="W18" i="64"/>
  <c r="R19" i="64"/>
  <c r="S19" i="64"/>
  <c r="V19" i="64"/>
  <c r="W19" i="64" s="1"/>
  <c r="R20" i="64"/>
  <c r="S20" i="64" s="1"/>
  <c r="V20" i="64"/>
  <c r="W20" i="64"/>
  <c r="R21" i="64"/>
  <c r="S21" i="64"/>
  <c r="V21" i="64"/>
  <c r="W21" i="64" s="1"/>
  <c r="R22" i="64"/>
  <c r="S22" i="64" s="1"/>
  <c r="V22" i="64"/>
  <c r="W22" i="64"/>
  <c r="R17" i="63"/>
  <c r="S17" i="63"/>
  <c r="V17" i="63"/>
  <c r="W17" i="63" s="1"/>
  <c r="R18" i="63"/>
  <c r="S18" i="63" s="1"/>
  <c r="V18" i="63"/>
  <c r="W18" i="63"/>
  <c r="R19" i="63"/>
  <c r="S19" i="63"/>
  <c r="V19" i="63"/>
  <c r="W19" i="63" s="1"/>
  <c r="R20" i="63"/>
  <c r="S20" i="63" s="1"/>
  <c r="V20" i="63"/>
  <c r="W20" i="63"/>
  <c r="R21" i="63"/>
  <c r="S21" i="63"/>
  <c r="V21" i="63"/>
  <c r="W21" i="63" s="1"/>
  <c r="R22" i="63"/>
  <c r="S22" i="63" s="1"/>
  <c r="V22" i="63"/>
  <c r="W22" i="63"/>
  <c r="R17" i="61"/>
  <c r="S17" i="61" s="1"/>
  <c r="V17" i="61"/>
  <c r="W17" i="61" s="1"/>
  <c r="R18" i="61"/>
  <c r="S18" i="61" s="1"/>
  <c r="V18" i="61"/>
  <c r="W18" i="61"/>
  <c r="R19" i="61"/>
  <c r="S19" i="61"/>
  <c r="V19" i="61"/>
  <c r="W19" i="61" s="1"/>
  <c r="R20" i="61"/>
  <c r="S20" i="61" s="1"/>
  <c r="V20" i="61"/>
  <c r="W20" i="61"/>
  <c r="R17" i="60"/>
  <c r="S17" i="60" s="1"/>
  <c r="V17" i="60"/>
  <c r="W17" i="60" s="1"/>
  <c r="R17" i="59"/>
  <c r="S17" i="59" s="1"/>
  <c r="V17" i="59"/>
  <c r="W17" i="59" s="1"/>
  <c r="R18" i="59"/>
  <c r="S18" i="59" s="1"/>
  <c r="V18" i="59"/>
  <c r="W18" i="59" s="1"/>
  <c r="L5" i="59" s="1"/>
  <c r="R19" i="59"/>
  <c r="S19" i="59"/>
  <c r="V19" i="59"/>
  <c r="W19" i="59" s="1"/>
  <c r="R20" i="59"/>
  <c r="S20" i="59" s="1"/>
  <c r="V20" i="59"/>
  <c r="W20" i="59"/>
  <c r="R21" i="59"/>
  <c r="S21" i="59"/>
  <c r="V21" i="59"/>
  <c r="W21" i="59" s="1"/>
  <c r="R17" i="58"/>
  <c r="S17" i="58"/>
  <c r="V17" i="58"/>
  <c r="W17" i="58" s="1"/>
  <c r="L4" i="58"/>
  <c r="R17" i="57"/>
  <c r="S17" i="57"/>
  <c r="V17" i="57"/>
  <c r="W17" i="57" s="1"/>
  <c r="R17" i="56"/>
  <c r="S17" i="56" s="1"/>
  <c r="V17" i="56"/>
  <c r="W17" i="56" s="1"/>
  <c r="R17" i="55"/>
  <c r="S17" i="55" s="1"/>
  <c r="V17" i="55"/>
  <c r="W17" i="55" s="1"/>
  <c r="R18" i="55"/>
  <c r="S18" i="55" s="1"/>
  <c r="V18" i="55"/>
  <c r="W18" i="55" s="1"/>
  <c r="R19" i="55"/>
  <c r="S19" i="55" s="1"/>
  <c r="V19" i="55"/>
  <c r="W19" i="55" s="1"/>
  <c r="R20" i="55"/>
  <c r="S20" i="55" s="1"/>
  <c r="V20" i="55"/>
  <c r="W20" i="55" s="1"/>
  <c r="R21" i="55"/>
  <c r="S21" i="55" s="1"/>
  <c r="V21" i="55"/>
  <c r="W21" i="55" s="1"/>
  <c r="R22" i="55"/>
  <c r="S22" i="55" s="1"/>
  <c r="V22" i="55"/>
  <c r="W22" i="55" s="1"/>
  <c r="R17" i="54"/>
  <c r="S17" i="54"/>
  <c r="V17" i="54"/>
  <c r="W17" i="54" s="1"/>
  <c r="R18" i="54"/>
  <c r="S18" i="54" s="1"/>
  <c r="V18" i="54"/>
  <c r="W18" i="54"/>
  <c r="R19" i="54"/>
  <c r="S19" i="54"/>
  <c r="V19" i="54"/>
  <c r="W19" i="54" s="1"/>
  <c r="R20" i="54"/>
  <c r="S20" i="54" s="1"/>
  <c r="V20" i="54"/>
  <c r="W20" i="54"/>
  <c r="R21" i="54"/>
  <c r="S21" i="54"/>
  <c r="V21" i="54"/>
  <c r="W21" i="54" s="1"/>
  <c r="R22" i="54"/>
  <c r="S22" i="54" s="1"/>
  <c r="V22" i="54"/>
  <c r="W22" i="54"/>
  <c r="R17" i="53"/>
  <c r="S17" i="53" s="1"/>
  <c r="V17" i="53"/>
  <c r="W17" i="53" s="1"/>
  <c r="R18" i="53"/>
  <c r="S18" i="53" s="1"/>
  <c r="V18" i="53"/>
  <c r="W18" i="53"/>
  <c r="R17" i="52"/>
  <c r="S17" i="52" s="1"/>
  <c r="V17" i="52"/>
  <c r="W17" i="52" s="1"/>
  <c r="R18" i="52"/>
  <c r="S18" i="52" s="1"/>
  <c r="V18" i="52"/>
  <c r="W18" i="52" s="1"/>
  <c r="R19" i="52"/>
  <c r="S19" i="52"/>
  <c r="V19" i="52"/>
  <c r="W19" i="52" s="1"/>
  <c r="R20" i="52"/>
  <c r="S20" i="52" s="1"/>
  <c r="V20" i="52"/>
  <c r="W20" i="52"/>
  <c r="R21" i="52"/>
  <c r="S21" i="52"/>
  <c r="V21" i="52"/>
  <c r="W21" i="52" s="1"/>
  <c r="R17" i="51"/>
  <c r="K4" i="51" s="1"/>
  <c r="H4" i="51" s="1"/>
  <c r="V17" i="51"/>
  <c r="W17" i="51" s="1"/>
  <c r="R18" i="51"/>
  <c r="S18" i="51" s="1"/>
  <c r="V18" i="51"/>
  <c r="W18" i="51" s="1"/>
  <c r="R19" i="51"/>
  <c r="S19" i="51" s="1"/>
  <c r="V19" i="51"/>
  <c r="W19" i="51" s="1"/>
  <c r="R20" i="51"/>
  <c r="S20" i="51" s="1"/>
  <c r="V20" i="51"/>
  <c r="W20" i="51"/>
  <c r="R21" i="51"/>
  <c r="S21" i="51"/>
  <c r="V21" i="51"/>
  <c r="W21" i="51" s="1"/>
  <c r="R17" i="50"/>
  <c r="S17" i="50" s="1"/>
  <c r="V17" i="50"/>
  <c r="W17" i="50" s="1"/>
  <c r="R18" i="50"/>
  <c r="S18" i="50" s="1"/>
  <c r="V18" i="50"/>
  <c r="W18" i="50" s="1"/>
  <c r="R19" i="50"/>
  <c r="S19" i="50"/>
  <c r="V19" i="50"/>
  <c r="W19" i="50" s="1"/>
  <c r="R20" i="50"/>
  <c r="S20" i="50" s="1"/>
  <c r="V20" i="50"/>
  <c r="W20" i="50"/>
  <c r="R17" i="49"/>
  <c r="S17" i="49" s="1"/>
  <c r="V17" i="49"/>
  <c r="W17" i="49" s="1"/>
  <c r="R18" i="49"/>
  <c r="S18" i="49" s="1"/>
  <c r="V18" i="49"/>
  <c r="W18" i="49"/>
  <c r="R17" i="47"/>
  <c r="S17" i="47" s="1"/>
  <c r="V17" i="47"/>
  <c r="W17" i="47" s="1"/>
  <c r="R18" i="47"/>
  <c r="S18" i="47" s="1"/>
  <c r="V18" i="47"/>
  <c r="W18" i="47" s="1"/>
  <c r="R19" i="47"/>
  <c r="S19" i="47"/>
  <c r="V19" i="47"/>
  <c r="W19" i="47" s="1"/>
  <c r="R20" i="47"/>
  <c r="S20" i="47"/>
  <c r="V20" i="47"/>
  <c r="W20" i="47"/>
  <c r="R21" i="47"/>
  <c r="S21" i="47"/>
  <c r="V21" i="47"/>
  <c r="W21" i="47" s="1"/>
  <c r="R17" i="46"/>
  <c r="S17" i="46"/>
  <c r="V17" i="46"/>
  <c r="W17" i="46" s="1"/>
  <c r="R18" i="46"/>
  <c r="S18" i="46" s="1"/>
  <c r="V18" i="46"/>
  <c r="W18" i="46"/>
  <c r="R17" i="45"/>
  <c r="S17" i="45"/>
  <c r="V17" i="45"/>
  <c r="W17" i="45"/>
  <c r="R18" i="45"/>
  <c r="S18" i="45"/>
  <c r="V18" i="45"/>
  <c r="W18" i="45"/>
  <c r="R19" i="45"/>
  <c r="S19" i="45"/>
  <c r="V19" i="45"/>
  <c r="W19" i="45"/>
  <c r="R20" i="45"/>
  <c r="S20" i="45"/>
  <c r="V20" i="45"/>
  <c r="W20" i="45"/>
  <c r="R21" i="45"/>
  <c r="S21" i="45"/>
  <c r="V21" i="45"/>
  <c r="W21" i="45"/>
  <c r="R22" i="45"/>
  <c r="S22" i="45"/>
  <c r="V22" i="45"/>
  <c r="W22" i="45"/>
  <c r="R17" i="44"/>
  <c r="S17" i="44"/>
  <c r="V17" i="44"/>
  <c r="W17" i="44"/>
  <c r="R18" i="44"/>
  <c r="S18" i="44"/>
  <c r="V18" i="44"/>
  <c r="W18" i="44"/>
  <c r="R19" i="44"/>
  <c r="S19" i="44"/>
  <c r="V19" i="44"/>
  <c r="W19" i="44"/>
  <c r="R20" i="44"/>
  <c r="S20" i="44"/>
  <c r="V20" i="44"/>
  <c r="W20" i="44"/>
  <c r="R21" i="44"/>
  <c r="S21" i="44"/>
  <c r="V21" i="44"/>
  <c r="W21" i="44"/>
  <c r="R22" i="44"/>
  <c r="S22" i="44"/>
  <c r="V22" i="44"/>
  <c r="W22" i="44"/>
  <c r="R17" i="43"/>
  <c r="S17" i="43"/>
  <c r="V17" i="43"/>
  <c r="W17" i="43" s="1"/>
  <c r="R18" i="43"/>
  <c r="S18" i="43"/>
  <c r="V18" i="43"/>
  <c r="W18" i="43"/>
  <c r="R17" i="42"/>
  <c r="S17" i="42" s="1"/>
  <c r="V17" i="42"/>
  <c r="W17" i="42" s="1"/>
  <c r="R18" i="42"/>
  <c r="S18" i="42" s="1"/>
  <c r="V18" i="42"/>
  <c r="W18" i="42" s="1"/>
  <c r="R17" i="40"/>
  <c r="S17" i="40"/>
  <c r="V17" i="40"/>
  <c r="W17" i="40"/>
  <c r="R18" i="40"/>
  <c r="S18" i="40"/>
  <c r="V18" i="40"/>
  <c r="W18" i="40"/>
  <c r="R19" i="40"/>
  <c r="S19" i="40"/>
  <c r="V19" i="40"/>
  <c r="W19" i="40"/>
  <c r="R20" i="40"/>
  <c r="S20" i="40"/>
  <c r="V20" i="40"/>
  <c r="W20" i="40"/>
  <c r="R21" i="40"/>
  <c r="S21" i="40"/>
  <c r="V21" i="40"/>
  <c r="W21" i="40"/>
  <c r="R22" i="40"/>
  <c r="S22" i="40"/>
  <c r="V22" i="40"/>
  <c r="W22" i="40"/>
  <c r="R17" i="39"/>
  <c r="S17" i="39" s="1"/>
  <c r="V17" i="39"/>
  <c r="W17" i="39" s="1"/>
  <c r="R18" i="39"/>
  <c r="S18" i="39" s="1"/>
  <c r="L4" i="39" s="1"/>
  <c r="V18" i="39"/>
  <c r="W18" i="39" s="1"/>
  <c r="R17" i="38"/>
  <c r="S17" i="38" s="1"/>
  <c r="V17" i="38"/>
  <c r="W17" i="38" s="1"/>
  <c r="R17" i="37"/>
  <c r="S17" i="37"/>
  <c r="V17" i="37"/>
  <c r="W17" i="37"/>
  <c r="R18" i="37"/>
  <c r="S18" i="37"/>
  <c r="L4" i="37" s="1"/>
  <c r="V18" i="37"/>
  <c r="W18" i="37"/>
  <c r="R19" i="37"/>
  <c r="S19" i="37"/>
  <c r="V19" i="37"/>
  <c r="W19" i="37"/>
  <c r="R20" i="37"/>
  <c r="S20" i="37"/>
  <c r="V20" i="37"/>
  <c r="W20" i="37"/>
  <c r="R21" i="37"/>
  <c r="S21" i="37"/>
  <c r="V21" i="37"/>
  <c r="W21" i="37"/>
  <c r="R22" i="37"/>
  <c r="S22" i="37"/>
  <c r="V22" i="37"/>
  <c r="W22" i="37"/>
  <c r="R17" i="36"/>
  <c r="S17" i="36" s="1"/>
  <c r="V17" i="36"/>
  <c r="W17" i="36"/>
  <c r="R17" i="35"/>
  <c r="S17" i="35"/>
  <c r="V17" i="35"/>
  <c r="W17" i="35" s="1"/>
  <c r="R17" i="33"/>
  <c r="S17" i="33" s="1"/>
  <c r="V17" i="33"/>
  <c r="W17" i="33" s="1"/>
  <c r="R18" i="33"/>
  <c r="S18" i="33"/>
  <c r="V18" i="33"/>
  <c r="W18" i="33" s="1"/>
  <c r="R19" i="33"/>
  <c r="S19" i="33"/>
  <c r="V19" i="33"/>
  <c r="W19" i="33"/>
  <c r="R17" i="32"/>
  <c r="S17" i="32" s="1"/>
  <c r="V17" i="32"/>
  <c r="W17" i="32"/>
  <c r="R18" i="32"/>
  <c r="S18" i="32" s="1"/>
  <c r="V18" i="32"/>
  <c r="W18" i="32" s="1"/>
  <c r="R17" i="31"/>
  <c r="S17" i="31" s="1"/>
  <c r="V17" i="31"/>
  <c r="W17" i="31" s="1"/>
  <c r="R18" i="31"/>
  <c r="S18" i="31" s="1"/>
  <c r="L4" i="31" s="1"/>
  <c r="V18" i="31"/>
  <c r="K5" i="31" s="1"/>
  <c r="H5" i="31" s="1"/>
  <c r="W18" i="31"/>
  <c r="L4" i="29"/>
  <c r="R17" i="28"/>
  <c r="S17" i="28" s="1"/>
  <c r="V17" i="28"/>
  <c r="W17" i="28" s="1"/>
  <c r="R18" i="28"/>
  <c r="S18" i="28"/>
  <c r="V18" i="28"/>
  <c r="W18" i="28"/>
  <c r="R19" i="28"/>
  <c r="S19" i="28" s="1"/>
  <c r="V19" i="28"/>
  <c r="W19" i="28"/>
  <c r="R17" i="27"/>
  <c r="S17" i="27" s="1"/>
  <c r="V17" i="27"/>
  <c r="W17" i="27" s="1"/>
  <c r="R18" i="27"/>
  <c r="S18" i="27"/>
  <c r="V18" i="27"/>
  <c r="W18" i="27" s="1"/>
  <c r="R19" i="27"/>
  <c r="S19" i="27"/>
  <c r="V19" i="27"/>
  <c r="W19" i="27"/>
  <c r="R20" i="27"/>
  <c r="S20" i="27"/>
  <c r="V20" i="27"/>
  <c r="W20" i="27" s="1"/>
  <c r="R21" i="27"/>
  <c r="S21" i="27"/>
  <c r="V21" i="27"/>
  <c r="W21" i="27"/>
  <c r="R17" i="26"/>
  <c r="S17" i="26"/>
  <c r="V17" i="26"/>
  <c r="W17" i="26"/>
  <c r="R18" i="26"/>
  <c r="S18" i="26"/>
  <c r="V18" i="26"/>
  <c r="W18" i="26"/>
  <c r="R19" i="26"/>
  <c r="S19" i="26"/>
  <c r="V19" i="26"/>
  <c r="W19" i="26"/>
  <c r="R20" i="26"/>
  <c r="S20" i="26"/>
  <c r="V20" i="26"/>
  <c r="W20" i="26"/>
  <c r="R21" i="26"/>
  <c r="S21" i="26"/>
  <c r="V21" i="26"/>
  <c r="W21" i="26"/>
  <c r="R22" i="26"/>
  <c r="S22" i="26"/>
  <c r="V22" i="26"/>
  <c r="W22" i="26"/>
  <c r="R17" i="25"/>
  <c r="S17" i="25"/>
  <c r="V17" i="25"/>
  <c r="W17" i="25"/>
  <c r="R18" i="25"/>
  <c r="S18" i="25"/>
  <c r="V18" i="25"/>
  <c r="W18" i="25"/>
  <c r="R19" i="25"/>
  <c r="S19" i="25"/>
  <c r="V19" i="25"/>
  <c r="W19" i="25"/>
  <c r="R20" i="25"/>
  <c r="S20" i="25"/>
  <c r="V20" i="25"/>
  <c r="W20" i="25"/>
  <c r="R21" i="25"/>
  <c r="S21" i="25"/>
  <c r="V21" i="25"/>
  <c r="W21" i="25"/>
  <c r="R22" i="25"/>
  <c r="S22" i="25"/>
  <c r="V22" i="25"/>
  <c r="W22" i="25"/>
  <c r="R17" i="23"/>
  <c r="S17" i="23"/>
  <c r="V17" i="23"/>
  <c r="W17" i="23"/>
  <c r="R18" i="23"/>
  <c r="S18" i="23" s="1"/>
  <c r="L4" i="23" s="1"/>
  <c r="V18" i="23"/>
  <c r="W18" i="23" s="1"/>
  <c r="R19" i="23"/>
  <c r="S19" i="23"/>
  <c r="V19" i="23"/>
  <c r="W19" i="23"/>
  <c r="R17" i="22"/>
  <c r="S17" i="22"/>
  <c r="V17" i="22"/>
  <c r="W17" i="22" s="1"/>
  <c r="L5" i="22" s="1"/>
  <c r="R17" i="21"/>
  <c r="S17" i="21"/>
  <c r="V17" i="21"/>
  <c r="W17" i="21"/>
  <c r="R18" i="21"/>
  <c r="S18" i="21"/>
  <c r="L4" i="21" s="1"/>
  <c r="V18" i="21"/>
  <c r="W18" i="21"/>
  <c r="R19" i="21"/>
  <c r="S19" i="21"/>
  <c r="V19" i="21"/>
  <c r="W19" i="21"/>
  <c r="R20" i="21"/>
  <c r="S20" i="21"/>
  <c r="V20" i="21"/>
  <c r="W20" i="21"/>
  <c r="R21" i="21"/>
  <c r="S21" i="21"/>
  <c r="V21" i="21"/>
  <c r="W21" i="21"/>
  <c r="R22" i="21"/>
  <c r="S22" i="21"/>
  <c r="V22" i="21"/>
  <c r="W22" i="21"/>
  <c r="R17" i="19"/>
  <c r="S17" i="19"/>
  <c r="V17" i="19"/>
  <c r="W17" i="19"/>
  <c r="R18" i="19"/>
  <c r="S18" i="19"/>
  <c r="V18" i="19"/>
  <c r="W18" i="19" s="1"/>
  <c r="R19" i="19"/>
  <c r="S19" i="19"/>
  <c r="V19" i="19"/>
  <c r="W19" i="19"/>
  <c r="R17" i="18"/>
  <c r="S17" i="18" s="1"/>
  <c r="V17" i="18"/>
  <c r="W17" i="18" s="1"/>
  <c r="R17" i="16"/>
  <c r="S17" i="16"/>
  <c r="V17" i="16"/>
  <c r="W17" i="16"/>
  <c r="R18" i="16"/>
  <c r="S18" i="16"/>
  <c r="L4" i="16" s="1"/>
  <c r="V18" i="16"/>
  <c r="W18" i="16"/>
  <c r="R19" i="16"/>
  <c r="S19" i="16"/>
  <c r="V19" i="16"/>
  <c r="W19" i="16"/>
  <c r="R20" i="16"/>
  <c r="S20" i="16"/>
  <c r="V20" i="16"/>
  <c r="W20" i="16"/>
  <c r="R21" i="16"/>
  <c r="S21" i="16"/>
  <c r="V21" i="16"/>
  <c r="W21" i="16"/>
  <c r="R22" i="16"/>
  <c r="S22" i="16"/>
  <c r="V22" i="16"/>
  <c r="W22" i="16"/>
  <c r="R17" i="15"/>
  <c r="S17" i="15"/>
  <c r="V17" i="15"/>
  <c r="W17" i="15" s="1"/>
  <c r="R18" i="15"/>
  <c r="K4" i="15" s="1"/>
  <c r="H4" i="15" s="1"/>
  <c r="S18" i="15"/>
  <c r="L4" i="15" s="1"/>
  <c r="V18" i="15"/>
  <c r="W18" i="15" s="1"/>
  <c r="R19" i="15"/>
  <c r="S19" i="15"/>
  <c r="V19" i="15"/>
  <c r="W19" i="15"/>
  <c r="R20" i="15"/>
  <c r="S20" i="15"/>
  <c r="V20" i="15"/>
  <c r="W20" i="15"/>
  <c r="R17" i="14"/>
  <c r="S17" i="14"/>
  <c r="V17" i="14"/>
  <c r="W17" i="14"/>
  <c r="R18" i="14"/>
  <c r="S18" i="14"/>
  <c r="V18" i="14"/>
  <c r="W18" i="14"/>
  <c r="R19" i="14"/>
  <c r="S19" i="14"/>
  <c r="V19" i="14"/>
  <c r="W19" i="14"/>
  <c r="R20" i="14"/>
  <c r="S20" i="14"/>
  <c r="V20" i="14"/>
  <c r="W20" i="14"/>
  <c r="R21" i="14"/>
  <c r="S21" i="14"/>
  <c r="V21" i="14"/>
  <c r="W21" i="14"/>
  <c r="R22" i="14"/>
  <c r="S22" i="14"/>
  <c r="V22" i="14"/>
  <c r="W22" i="14"/>
  <c r="R17" i="104"/>
  <c r="S17" i="104"/>
  <c r="V17" i="104"/>
  <c r="W17" i="104"/>
  <c r="R18" i="104"/>
  <c r="S18" i="104"/>
  <c r="L4" i="104" s="1"/>
  <c r="V18" i="104"/>
  <c r="W18" i="104"/>
  <c r="R19" i="104"/>
  <c r="S19" i="104"/>
  <c r="V19" i="104"/>
  <c r="W19" i="104"/>
  <c r="R20" i="104"/>
  <c r="S20" i="104"/>
  <c r="V20" i="104"/>
  <c r="W20" i="104"/>
  <c r="R21" i="104"/>
  <c r="S21" i="104"/>
  <c r="V21" i="104"/>
  <c r="W21" i="104"/>
  <c r="R22" i="104"/>
  <c r="S22" i="104"/>
  <c r="V22" i="104"/>
  <c r="W22" i="104"/>
  <c r="V16" i="103"/>
  <c r="W16" i="103" s="1"/>
  <c r="L5" i="103" s="1"/>
  <c r="R16" i="103"/>
  <c r="S16" i="103" s="1"/>
  <c r="V16" i="102"/>
  <c r="W16" i="102" s="1"/>
  <c r="R16" i="102"/>
  <c r="V16" i="101"/>
  <c r="W16" i="101" s="1"/>
  <c r="R16" i="101"/>
  <c r="S16" i="101" s="1"/>
  <c r="V16" i="100"/>
  <c r="W16" i="100" s="1"/>
  <c r="L5" i="100" s="1"/>
  <c r="R16" i="100"/>
  <c r="V16" i="99"/>
  <c r="W16" i="99" s="1"/>
  <c r="R16" i="99"/>
  <c r="S16" i="99" s="1"/>
  <c r="V16" i="98"/>
  <c r="W16" i="98" s="1"/>
  <c r="R16" i="98"/>
  <c r="S16" i="98" s="1"/>
  <c r="V16" i="97"/>
  <c r="W16" i="97" s="1"/>
  <c r="R16" i="97"/>
  <c r="S16" i="97" s="1"/>
  <c r="V16" i="96"/>
  <c r="W16" i="96" s="1"/>
  <c r="R16" i="96"/>
  <c r="V16" i="95"/>
  <c r="W16" i="95" s="1"/>
  <c r="L5" i="95" s="1"/>
  <c r="R16" i="95"/>
  <c r="S16" i="95" s="1"/>
  <c r="V16" i="94"/>
  <c r="W16" i="94" s="1"/>
  <c r="R16" i="94"/>
  <c r="S16" i="94" s="1"/>
  <c r="V16" i="93"/>
  <c r="W16" i="93" s="1"/>
  <c r="R16" i="93"/>
  <c r="S16" i="93" s="1"/>
  <c r="L4" i="93" s="1"/>
  <c r="V16" i="92"/>
  <c r="W16" i="92" s="1"/>
  <c r="R16" i="92"/>
  <c r="V16" i="91"/>
  <c r="W16" i="91" s="1"/>
  <c r="R16" i="91"/>
  <c r="S16" i="91" s="1"/>
  <c r="V16" i="90"/>
  <c r="W16" i="90" s="1"/>
  <c r="R16" i="90"/>
  <c r="V16" i="89"/>
  <c r="W16" i="89" s="1"/>
  <c r="R16" i="89"/>
  <c r="S16" i="89" s="1"/>
  <c r="L4" i="89" s="1"/>
  <c r="V16" i="88"/>
  <c r="W16" i="88" s="1"/>
  <c r="L5" i="88" s="1"/>
  <c r="R16" i="88"/>
  <c r="S16" i="88" s="1"/>
  <c r="V16" i="87"/>
  <c r="W16" i="87" s="1"/>
  <c r="R16" i="87"/>
  <c r="S16" i="87" s="1"/>
  <c r="V16" i="86"/>
  <c r="W16" i="86" s="1"/>
  <c r="R16" i="86"/>
  <c r="V16" i="85"/>
  <c r="W16" i="85" s="1"/>
  <c r="R16" i="85"/>
  <c r="S16" i="85" s="1"/>
  <c r="V16" i="84"/>
  <c r="W16" i="84" s="1"/>
  <c r="R16" i="84"/>
  <c r="V16" i="83"/>
  <c r="W16" i="83" s="1"/>
  <c r="R16" i="83"/>
  <c r="S16" i="83" s="1"/>
  <c r="V16" i="82"/>
  <c r="W16" i="82" s="1"/>
  <c r="R16" i="82"/>
  <c r="V16" i="81"/>
  <c r="W16" i="81" s="1"/>
  <c r="L5" i="81" s="1"/>
  <c r="R16" i="81"/>
  <c r="S16" i="81" s="1"/>
  <c r="V16" i="80"/>
  <c r="W16" i="80" s="1"/>
  <c r="R16" i="80"/>
  <c r="S16" i="80" s="1"/>
  <c r="V16" i="79"/>
  <c r="W16" i="79" s="1"/>
  <c r="R16" i="79"/>
  <c r="S16" i="79" s="1"/>
  <c r="V16" i="78"/>
  <c r="W16" i="78" s="1"/>
  <c r="R16" i="78"/>
  <c r="V16" i="77"/>
  <c r="W16" i="77" s="1"/>
  <c r="R16" i="77"/>
  <c r="S16" i="77" s="1"/>
  <c r="V16" i="76"/>
  <c r="W16" i="76" s="1"/>
  <c r="R16" i="76"/>
  <c r="V16" i="75"/>
  <c r="W16" i="75" s="1"/>
  <c r="R16" i="75"/>
  <c r="S16" i="75" s="1"/>
  <c r="V16" i="74"/>
  <c r="W16" i="74" s="1"/>
  <c r="R16" i="74"/>
  <c r="V16" i="73"/>
  <c r="W16" i="73" s="1"/>
  <c r="R16" i="73"/>
  <c r="S16" i="73" s="1"/>
  <c r="V16" i="72"/>
  <c r="W16" i="72" s="1"/>
  <c r="R16" i="72"/>
  <c r="V16" i="71"/>
  <c r="W16" i="71" s="1"/>
  <c r="R16" i="71"/>
  <c r="S16" i="71" s="1"/>
  <c r="V16" i="70"/>
  <c r="W16" i="70" s="1"/>
  <c r="R16" i="70"/>
  <c r="V16" i="69"/>
  <c r="W16" i="69" s="1"/>
  <c r="R16" i="69"/>
  <c r="S16" i="69" s="1"/>
  <c r="V16" i="68"/>
  <c r="W16" i="68" s="1"/>
  <c r="R16" i="68"/>
  <c r="V16" i="67"/>
  <c r="W16" i="67" s="1"/>
  <c r="R16" i="67"/>
  <c r="S16" i="67" s="1"/>
  <c r="V16" i="66"/>
  <c r="W16" i="66" s="1"/>
  <c r="R16" i="66"/>
  <c r="V16" i="65"/>
  <c r="W16" i="65" s="1"/>
  <c r="R16" i="65"/>
  <c r="S16" i="65" s="1"/>
  <c r="V16" i="64"/>
  <c r="W16" i="64" s="1"/>
  <c r="R16" i="64"/>
  <c r="V16" i="63"/>
  <c r="W16" i="63" s="1"/>
  <c r="R16" i="63"/>
  <c r="S16" i="63" s="1"/>
  <c r="V16" i="62"/>
  <c r="W16" i="62" s="1"/>
  <c r="R16" i="62"/>
  <c r="V16" i="61"/>
  <c r="W16" i="61" s="1"/>
  <c r="R16" i="61"/>
  <c r="S16" i="61" s="1"/>
  <c r="V16" i="60"/>
  <c r="W16" i="60" s="1"/>
  <c r="R16" i="60"/>
  <c r="S16" i="60" s="1"/>
  <c r="V16" i="59"/>
  <c r="W16" i="59" s="1"/>
  <c r="R16" i="59"/>
  <c r="S16" i="59" s="1"/>
  <c r="V16" i="58"/>
  <c r="W16" i="58" s="1"/>
  <c r="R16" i="58"/>
  <c r="S16" i="58" s="1"/>
  <c r="V16" i="57"/>
  <c r="W16" i="57" s="1"/>
  <c r="L5" i="57" s="1"/>
  <c r="R16" i="57"/>
  <c r="S16" i="57" s="1"/>
  <c r="V16" i="56"/>
  <c r="W16" i="56" s="1"/>
  <c r="R16" i="56"/>
  <c r="S16" i="56" s="1"/>
  <c r="V16" i="55"/>
  <c r="W16" i="55" s="1"/>
  <c r="R16" i="55"/>
  <c r="S16" i="55" s="1"/>
  <c r="V16" i="54"/>
  <c r="W16" i="54" s="1"/>
  <c r="R16" i="54"/>
  <c r="V16" i="53"/>
  <c r="W16" i="53" s="1"/>
  <c r="R16" i="53"/>
  <c r="S16" i="53" s="1"/>
  <c r="V16" i="52"/>
  <c r="W16" i="52" s="1"/>
  <c r="R16" i="52"/>
  <c r="V16" i="51"/>
  <c r="W16" i="51" s="1"/>
  <c r="R16" i="51"/>
  <c r="S16" i="51" s="1"/>
  <c r="V16" i="50"/>
  <c r="W16" i="50" s="1"/>
  <c r="R16" i="50"/>
  <c r="S16" i="50" s="1"/>
  <c r="V16" i="49"/>
  <c r="W16" i="49" s="1"/>
  <c r="R16" i="49"/>
  <c r="S16" i="49" s="1"/>
  <c r="V16" i="48"/>
  <c r="W16" i="48" s="1"/>
  <c r="R16" i="48"/>
  <c r="V16" i="47"/>
  <c r="W16" i="47" s="1"/>
  <c r="R16" i="47"/>
  <c r="S16" i="47" s="1"/>
  <c r="V16" i="46"/>
  <c r="W16" i="46" s="1"/>
  <c r="R16" i="46"/>
  <c r="V16" i="45"/>
  <c r="W16" i="45" s="1"/>
  <c r="R16" i="45"/>
  <c r="S16" i="45" s="1"/>
  <c r="V16" i="44"/>
  <c r="W16" i="44" s="1"/>
  <c r="R16" i="44"/>
  <c r="V16" i="43"/>
  <c r="K5" i="43" s="1"/>
  <c r="H5" i="43" s="1"/>
  <c r="R16" i="43"/>
  <c r="S16" i="43" s="1"/>
  <c r="V16" i="42"/>
  <c r="W16" i="42" s="1"/>
  <c r="R16" i="42"/>
  <c r="V16" i="41"/>
  <c r="K5" i="41" s="1"/>
  <c r="H5" i="41" s="1"/>
  <c r="R16" i="41"/>
  <c r="S16" i="41" s="1"/>
  <c r="V16" i="40"/>
  <c r="W16" i="40" s="1"/>
  <c r="R16" i="40"/>
  <c r="S16" i="40" s="1"/>
  <c r="W16" i="39"/>
  <c r="V16" i="39"/>
  <c r="R16" i="39"/>
  <c r="S16" i="39" s="1"/>
  <c r="V16" i="38"/>
  <c r="W16" i="38" s="1"/>
  <c r="R16" i="38"/>
  <c r="S16" i="38" s="1"/>
  <c r="W16" i="37"/>
  <c r="L5" i="37" s="1"/>
  <c r="V16" i="37"/>
  <c r="R16" i="37"/>
  <c r="S16" i="37" s="1"/>
  <c r="V16" i="36"/>
  <c r="W16" i="36" s="1"/>
  <c r="L5" i="36" s="1"/>
  <c r="R16" i="36"/>
  <c r="W16" i="35"/>
  <c r="V16" i="35"/>
  <c r="R16" i="35"/>
  <c r="S16" i="35" s="1"/>
  <c r="L4" i="35" s="1"/>
  <c r="V16" i="34"/>
  <c r="W16" i="34" s="1"/>
  <c r="L5" i="34" s="1"/>
  <c r="R16" i="34"/>
  <c r="V16" i="33"/>
  <c r="W16" i="33" s="1"/>
  <c r="R16" i="33"/>
  <c r="S16" i="33" s="1"/>
  <c r="V16" i="32"/>
  <c r="W16" i="32" s="1"/>
  <c r="R16" i="32"/>
  <c r="W16" i="31"/>
  <c r="V16" i="31"/>
  <c r="R16" i="31"/>
  <c r="S16" i="31" s="1"/>
  <c r="V16" i="30"/>
  <c r="W16" i="30" s="1"/>
  <c r="R16" i="30"/>
  <c r="V16" i="29"/>
  <c r="W16" i="29" s="1"/>
  <c r="L5" i="29" s="1"/>
  <c r="R16" i="29"/>
  <c r="S16" i="29" s="1"/>
  <c r="V16" i="28"/>
  <c r="W16" i="28" s="1"/>
  <c r="R16" i="28"/>
  <c r="S16" i="28" s="1"/>
  <c r="W16" i="27"/>
  <c r="V16" i="27"/>
  <c r="R16" i="27"/>
  <c r="S16" i="27" s="1"/>
  <c r="V16" i="26"/>
  <c r="W16" i="26" s="1"/>
  <c r="R16" i="26"/>
  <c r="S16" i="26" s="1"/>
  <c r="W16" i="25"/>
  <c r="V16" i="25"/>
  <c r="R16" i="25"/>
  <c r="S16" i="25" s="1"/>
  <c r="V16" i="24"/>
  <c r="W16" i="24" s="1"/>
  <c r="R16" i="24"/>
  <c r="S16" i="24" s="1"/>
  <c r="L4" i="24" s="1"/>
  <c r="V16" i="23"/>
  <c r="K5" i="23" s="1"/>
  <c r="H5" i="23" s="1"/>
  <c r="R16" i="23"/>
  <c r="S16" i="23" s="1"/>
  <c r="V16" i="22"/>
  <c r="W16" i="22" s="1"/>
  <c r="R16" i="22"/>
  <c r="S16" i="22" s="1"/>
  <c r="W16" i="21"/>
  <c r="V16" i="21"/>
  <c r="R16" i="21"/>
  <c r="S16" i="21" s="1"/>
  <c r="V16" i="20"/>
  <c r="W16" i="20" s="1"/>
  <c r="R16" i="20"/>
  <c r="S16" i="20" s="1"/>
  <c r="L4" i="20" s="1"/>
  <c r="W16" i="19"/>
  <c r="V16" i="19"/>
  <c r="R16" i="19"/>
  <c r="S16" i="19" s="1"/>
  <c r="V16" i="18"/>
  <c r="W16" i="18" s="1"/>
  <c r="R16" i="18"/>
  <c r="S16" i="18" s="1"/>
  <c r="V16" i="17"/>
  <c r="K5" i="17" s="1"/>
  <c r="H5" i="17" s="1"/>
  <c r="R16" i="17"/>
  <c r="S16" i="17" s="1"/>
  <c r="V16" i="16"/>
  <c r="W16" i="16" s="1"/>
  <c r="R16" i="16"/>
  <c r="S16" i="16" s="1"/>
  <c r="V16" i="15"/>
  <c r="W16" i="15" s="1"/>
  <c r="R16" i="15"/>
  <c r="S16" i="15" s="1"/>
  <c r="V16" i="14"/>
  <c r="W16" i="14" s="1"/>
  <c r="R16" i="14"/>
  <c r="S16" i="14" s="1"/>
  <c r="W16" i="104"/>
  <c r="V16" i="104"/>
  <c r="R16" i="104"/>
  <c r="S16" i="104" s="1"/>
  <c r="M14" i="103"/>
  <c r="J8" i="103" s="1"/>
  <c r="M14" i="102"/>
  <c r="J8" i="102" s="1"/>
  <c r="K8" i="102" s="1"/>
  <c r="L8" i="102" s="1"/>
  <c r="M14" i="101"/>
  <c r="M14" i="100"/>
  <c r="M14" i="99"/>
  <c r="M14" i="98"/>
  <c r="J8" i="98" s="1"/>
  <c r="K8" i="98" s="1"/>
  <c r="L8" i="98" s="1"/>
  <c r="M14" i="97"/>
  <c r="M14" i="96"/>
  <c r="J8" i="96" s="1"/>
  <c r="M14" i="95"/>
  <c r="G5" i="95" s="1"/>
  <c r="M14" i="94"/>
  <c r="M14" i="93"/>
  <c r="M14" i="92"/>
  <c r="M14" i="91"/>
  <c r="M14" i="90"/>
  <c r="J8" i="90" s="1"/>
  <c r="K8" i="90" s="1"/>
  <c r="L8" i="90" s="1"/>
  <c r="M14" i="89"/>
  <c r="M14" i="88"/>
  <c r="M14" i="87"/>
  <c r="M14" i="86"/>
  <c r="M14" i="85"/>
  <c r="M14" i="84"/>
  <c r="M14" i="83"/>
  <c r="M14" i="82"/>
  <c r="M14" i="81"/>
  <c r="J8" i="81" s="1"/>
  <c r="K8" i="81" s="1"/>
  <c r="M14" i="80"/>
  <c r="M14" i="79"/>
  <c r="M14" i="78"/>
  <c r="M14" i="77"/>
  <c r="M14" i="76"/>
  <c r="M14" i="75"/>
  <c r="M14" i="74"/>
  <c r="M14" i="73"/>
  <c r="M14" i="72"/>
  <c r="B2" i="72" s="1"/>
  <c r="M14" i="71"/>
  <c r="M14" i="70"/>
  <c r="M14" i="69"/>
  <c r="M14" i="68"/>
  <c r="M14" i="67"/>
  <c r="M14" i="66"/>
  <c r="M14" i="65"/>
  <c r="M14" i="64"/>
  <c r="M14" i="63"/>
  <c r="M14" i="62"/>
  <c r="M14" i="61"/>
  <c r="M14" i="60"/>
  <c r="B2" i="60" s="1"/>
  <c r="M14" i="59"/>
  <c r="M14" i="58"/>
  <c r="J8" i="58" s="1"/>
  <c r="M14" i="57"/>
  <c r="J8" i="57" s="1"/>
  <c r="K8" i="57" s="1"/>
  <c r="M14" i="56"/>
  <c r="M14" i="55"/>
  <c r="J8" i="55" s="1"/>
  <c r="M14" i="54"/>
  <c r="M14" i="53"/>
  <c r="M14" i="52"/>
  <c r="M14" i="51"/>
  <c r="B2" i="51" s="1"/>
  <c r="M14" i="50"/>
  <c r="J8" i="50" s="1"/>
  <c r="M14" i="49"/>
  <c r="M14" i="48"/>
  <c r="M14" i="47"/>
  <c r="B2" i="47" s="1"/>
  <c r="M14" i="46"/>
  <c r="J8" i="46" s="1"/>
  <c r="K8" i="46" s="1"/>
  <c r="M14" i="45"/>
  <c r="M14" i="44"/>
  <c r="M14" i="43"/>
  <c r="M14" i="42"/>
  <c r="M14" i="41"/>
  <c r="B2" i="41" s="1"/>
  <c r="M14" i="40"/>
  <c r="J8" i="40" s="1"/>
  <c r="K8" i="40" s="1"/>
  <c r="L8" i="40" s="1"/>
  <c r="M14" i="39"/>
  <c r="M14" i="38"/>
  <c r="M14" i="37"/>
  <c r="M14" i="36"/>
  <c r="J8" i="36" s="1"/>
  <c r="K8" i="36" s="1"/>
  <c r="L8" i="36" s="1"/>
  <c r="M14" i="35"/>
  <c r="M14" i="34"/>
  <c r="M14" i="33"/>
  <c r="M14" i="32"/>
  <c r="M14" i="31"/>
  <c r="M14" i="30"/>
  <c r="M14" i="29"/>
  <c r="B2" i="29" s="1"/>
  <c r="M14" i="28"/>
  <c r="M14" i="27"/>
  <c r="M14" i="26"/>
  <c r="B2" i="26" s="1"/>
  <c r="M14" i="25"/>
  <c r="M14" i="24"/>
  <c r="M14" i="23"/>
  <c r="M14" i="22"/>
  <c r="J8" i="22" s="1"/>
  <c r="M14" i="21"/>
  <c r="M14" i="20"/>
  <c r="B2" i="20" s="1"/>
  <c r="M14" i="19"/>
  <c r="M14" i="18"/>
  <c r="M14" i="17"/>
  <c r="M14" i="16"/>
  <c r="J8" i="16" s="1"/>
  <c r="K8" i="16" s="1"/>
  <c r="L8" i="16" s="1"/>
  <c r="M14" i="15"/>
  <c r="M14" i="14"/>
  <c r="M14" i="104"/>
  <c r="H10" i="103"/>
  <c r="I10" i="103" s="1"/>
  <c r="H9" i="103"/>
  <c r="I9" i="103" s="1"/>
  <c r="H8" i="103"/>
  <c r="I8" i="103" s="1"/>
  <c r="H7" i="103"/>
  <c r="I7" i="103" s="1"/>
  <c r="H6" i="103"/>
  <c r="I6" i="103" s="1"/>
  <c r="K5" i="103"/>
  <c r="H5" i="103" s="1"/>
  <c r="J5" i="103"/>
  <c r="G5" i="103" s="1"/>
  <c r="L4" i="103"/>
  <c r="K4" i="103"/>
  <c r="H4" i="103" s="1"/>
  <c r="J4" i="103"/>
  <c r="G4" i="103" s="1"/>
  <c r="L3" i="103"/>
  <c r="K3" i="103"/>
  <c r="J3" i="103"/>
  <c r="C2" i="103"/>
  <c r="B2" i="103"/>
  <c r="I10" i="102"/>
  <c r="H10" i="102"/>
  <c r="I9" i="102"/>
  <c r="H9" i="102"/>
  <c r="H8" i="102"/>
  <c r="I8" i="102" s="1"/>
  <c r="H7" i="102"/>
  <c r="I7" i="102" s="1"/>
  <c r="H6" i="102"/>
  <c r="I6" i="102" s="1"/>
  <c r="J5" i="102"/>
  <c r="G5" i="102" s="1"/>
  <c r="J4" i="102"/>
  <c r="L3" i="102"/>
  <c r="K3" i="102"/>
  <c r="J3" i="102"/>
  <c r="C2" i="102"/>
  <c r="I10" i="101"/>
  <c r="H10" i="101"/>
  <c r="I9" i="101"/>
  <c r="H9" i="101"/>
  <c r="J8" i="101"/>
  <c r="K8" i="101" s="1"/>
  <c r="L8" i="101" s="1"/>
  <c r="I8" i="101"/>
  <c r="H8" i="101"/>
  <c r="H7" i="101"/>
  <c r="I7" i="101" s="1"/>
  <c r="H6" i="101"/>
  <c r="I6" i="101" s="1"/>
  <c r="J5" i="101"/>
  <c r="G5" i="101" s="1"/>
  <c r="K4" i="101"/>
  <c r="H4" i="101" s="1"/>
  <c r="J4" i="101"/>
  <c r="G4" i="101" s="1"/>
  <c r="L3" i="101"/>
  <c r="K3" i="101"/>
  <c r="J3" i="101"/>
  <c r="C2" i="101"/>
  <c r="B2" i="101"/>
  <c r="H10" i="100"/>
  <c r="I10" i="100" s="1"/>
  <c r="H9" i="100"/>
  <c r="I9" i="100" s="1"/>
  <c r="J8" i="100"/>
  <c r="H8" i="100"/>
  <c r="I8" i="100" s="1"/>
  <c r="I7" i="100"/>
  <c r="H7" i="100"/>
  <c r="H6" i="100"/>
  <c r="I6" i="100" s="1"/>
  <c r="K5" i="100"/>
  <c r="H5" i="100" s="1"/>
  <c r="J5" i="100"/>
  <c r="G5" i="100" s="1"/>
  <c r="J4" i="100"/>
  <c r="G4" i="100" s="1"/>
  <c r="L3" i="100"/>
  <c r="K3" i="100"/>
  <c r="J3" i="100"/>
  <c r="C2" i="100"/>
  <c r="B2" i="100"/>
  <c r="H10" i="99"/>
  <c r="I10" i="99" s="1"/>
  <c r="H9" i="99"/>
  <c r="I9" i="99" s="1"/>
  <c r="J8" i="99"/>
  <c r="H8" i="99"/>
  <c r="I8" i="99" s="1"/>
  <c r="H7" i="99"/>
  <c r="I7" i="99" s="1"/>
  <c r="I6" i="99"/>
  <c r="H6" i="99"/>
  <c r="J5" i="99"/>
  <c r="G5" i="99" s="1"/>
  <c r="K4" i="99"/>
  <c r="H4" i="99" s="1"/>
  <c r="J4" i="99"/>
  <c r="G4" i="99" s="1"/>
  <c r="L3" i="99"/>
  <c r="K3" i="99"/>
  <c r="J3" i="99"/>
  <c r="C2" i="99"/>
  <c r="B2" i="99"/>
  <c r="I10" i="98"/>
  <c r="H10" i="98"/>
  <c r="I9" i="98"/>
  <c r="H9" i="98"/>
  <c r="H8" i="98"/>
  <c r="I8" i="98" s="1"/>
  <c r="H7" i="98"/>
  <c r="I7" i="98" s="1"/>
  <c r="H6" i="98"/>
  <c r="I6" i="98" s="1"/>
  <c r="J5" i="98"/>
  <c r="G5" i="98" s="1"/>
  <c r="K4" i="98"/>
  <c r="J4" i="98"/>
  <c r="L3" i="98"/>
  <c r="K3" i="98"/>
  <c r="J3" i="98"/>
  <c r="C2" i="98"/>
  <c r="B2" i="98"/>
  <c r="I10" i="97"/>
  <c r="H10" i="97"/>
  <c r="I9" i="97"/>
  <c r="H9" i="97"/>
  <c r="J8" i="97"/>
  <c r="K8" i="97" s="1"/>
  <c r="I8" i="97"/>
  <c r="H8" i="97"/>
  <c r="H7" i="97"/>
  <c r="I7" i="97" s="1"/>
  <c r="H6" i="97"/>
  <c r="I6" i="97" s="1"/>
  <c r="K5" i="97"/>
  <c r="H5" i="97" s="1"/>
  <c r="J5" i="97"/>
  <c r="G5" i="97" s="1"/>
  <c r="K4" i="97"/>
  <c r="H4" i="97" s="1"/>
  <c r="J4" i="97"/>
  <c r="G4" i="97" s="1"/>
  <c r="L3" i="97"/>
  <c r="K3" i="97"/>
  <c r="J3" i="97"/>
  <c r="C2" i="97"/>
  <c r="B2" i="97"/>
  <c r="H10" i="96"/>
  <c r="I10" i="96" s="1"/>
  <c r="I9" i="96"/>
  <c r="H9" i="96"/>
  <c r="H8" i="96"/>
  <c r="I8" i="96" s="1"/>
  <c r="I7" i="96"/>
  <c r="H7" i="96"/>
  <c r="H6" i="96"/>
  <c r="I6" i="96" s="1"/>
  <c r="J5" i="96"/>
  <c r="G5" i="96" s="1"/>
  <c r="J4" i="96"/>
  <c r="L3" i="96"/>
  <c r="K3" i="96"/>
  <c r="J3" i="96"/>
  <c r="C2" i="96"/>
  <c r="H10" i="95"/>
  <c r="I10" i="95" s="1"/>
  <c r="H9" i="95"/>
  <c r="I9" i="95" s="1"/>
  <c r="H8" i="95"/>
  <c r="I8" i="95" s="1"/>
  <c r="H7" i="95"/>
  <c r="I7" i="95" s="1"/>
  <c r="I6" i="95"/>
  <c r="H6" i="95"/>
  <c r="J5" i="95"/>
  <c r="K4" i="95"/>
  <c r="J4" i="95"/>
  <c r="G4" i="95" s="1"/>
  <c r="L3" i="95"/>
  <c r="K3" i="95"/>
  <c r="J3" i="95"/>
  <c r="C2" i="95"/>
  <c r="I10" i="94"/>
  <c r="H10" i="94"/>
  <c r="I9" i="94"/>
  <c r="H9" i="94"/>
  <c r="J8" i="94"/>
  <c r="K8" i="94" s="1"/>
  <c r="L8" i="94" s="1"/>
  <c r="H8" i="94"/>
  <c r="I8" i="94" s="1"/>
  <c r="H7" i="94"/>
  <c r="I7" i="94" s="1"/>
  <c r="H6" i="94"/>
  <c r="I6" i="94" s="1"/>
  <c r="K5" i="94"/>
  <c r="H5" i="94" s="1"/>
  <c r="J5" i="94"/>
  <c r="G5" i="94"/>
  <c r="K4" i="94"/>
  <c r="H4" i="94" s="1"/>
  <c r="J4" i="94"/>
  <c r="G4" i="94" s="1"/>
  <c r="L3" i="94"/>
  <c r="K3" i="94"/>
  <c r="J3" i="94"/>
  <c r="C2" i="94"/>
  <c r="B2" i="94"/>
  <c r="I10" i="93"/>
  <c r="H10" i="93"/>
  <c r="I9" i="93"/>
  <c r="H9" i="93"/>
  <c r="J8" i="93"/>
  <c r="K8" i="93" s="1"/>
  <c r="I8" i="93"/>
  <c r="H8" i="93"/>
  <c r="H7" i="93"/>
  <c r="I7" i="93" s="1"/>
  <c r="H6" i="93"/>
  <c r="I6" i="93" s="1"/>
  <c r="J5" i="93"/>
  <c r="G5" i="93" s="1"/>
  <c r="K4" i="93"/>
  <c r="H4" i="93" s="1"/>
  <c r="J4" i="93"/>
  <c r="G4" i="93" s="1"/>
  <c r="L3" i="93"/>
  <c r="K3" i="93"/>
  <c r="J3" i="93"/>
  <c r="C2" i="93"/>
  <c r="B2" i="93"/>
  <c r="H10" i="92"/>
  <c r="I10" i="92" s="1"/>
  <c r="I9" i="92"/>
  <c r="H9" i="92"/>
  <c r="J8" i="92"/>
  <c r="H8" i="92"/>
  <c r="I8" i="92" s="1"/>
  <c r="I7" i="92"/>
  <c r="H7" i="92"/>
  <c r="H6" i="92"/>
  <c r="I6" i="92" s="1"/>
  <c r="K5" i="92"/>
  <c r="H5" i="92" s="1"/>
  <c r="J5" i="92"/>
  <c r="G5" i="92" s="1"/>
  <c r="J4" i="92"/>
  <c r="G4" i="92" s="1"/>
  <c r="L3" i="92"/>
  <c r="K3" i="92"/>
  <c r="J3" i="92"/>
  <c r="C2" i="92"/>
  <c r="B2" i="92"/>
  <c r="I10" i="91"/>
  <c r="H10" i="91"/>
  <c r="H9" i="91"/>
  <c r="I9" i="91" s="1"/>
  <c r="J8" i="91"/>
  <c r="H8" i="91"/>
  <c r="I8" i="91" s="1"/>
  <c r="H7" i="91"/>
  <c r="I7" i="91" s="1"/>
  <c r="I6" i="91"/>
  <c r="H6" i="91"/>
  <c r="J5" i="91"/>
  <c r="G5" i="91" s="1"/>
  <c r="K4" i="91"/>
  <c r="H4" i="91" s="1"/>
  <c r="J4" i="91"/>
  <c r="G4" i="91" s="1"/>
  <c r="L3" i="91"/>
  <c r="K3" i="91"/>
  <c r="J3" i="91"/>
  <c r="C2" i="91"/>
  <c r="B2" i="91"/>
  <c r="I10" i="90"/>
  <c r="H10" i="90"/>
  <c r="H9" i="90"/>
  <c r="I9" i="90" s="1"/>
  <c r="H8" i="90"/>
  <c r="I8" i="90" s="1"/>
  <c r="H7" i="90"/>
  <c r="I7" i="90" s="1"/>
  <c r="H6" i="90"/>
  <c r="I6" i="90" s="1"/>
  <c r="J5" i="90"/>
  <c r="G5" i="90" s="1"/>
  <c r="J4" i="90"/>
  <c r="L3" i="90"/>
  <c r="K3" i="90"/>
  <c r="J3" i="90"/>
  <c r="C2" i="90"/>
  <c r="B2" i="90"/>
  <c r="I10" i="89"/>
  <c r="H10" i="89"/>
  <c r="I9" i="89"/>
  <c r="H9" i="89"/>
  <c r="J8" i="89"/>
  <c r="K8" i="89" s="1"/>
  <c r="L8" i="89" s="1"/>
  <c r="I8" i="89"/>
  <c r="H8" i="89"/>
  <c r="H7" i="89"/>
  <c r="I7" i="89" s="1"/>
  <c r="H6" i="89"/>
  <c r="I6" i="89" s="1"/>
  <c r="J5" i="89"/>
  <c r="G5" i="89" s="1"/>
  <c r="K4" i="89"/>
  <c r="H4" i="89" s="1"/>
  <c r="J4" i="89"/>
  <c r="G4" i="89" s="1"/>
  <c r="L3" i="89"/>
  <c r="K3" i="89"/>
  <c r="J3" i="89"/>
  <c r="C2" i="89"/>
  <c r="B2" i="89"/>
  <c r="H10" i="88"/>
  <c r="I10" i="88" s="1"/>
  <c r="I9" i="88"/>
  <c r="H9" i="88"/>
  <c r="J8" i="88"/>
  <c r="H8" i="88"/>
  <c r="I8" i="88" s="1"/>
  <c r="I7" i="88"/>
  <c r="H7" i="88"/>
  <c r="H6" i="88"/>
  <c r="I6" i="88" s="1"/>
  <c r="K5" i="88"/>
  <c r="J5" i="88"/>
  <c r="J4" i="88"/>
  <c r="L3" i="88"/>
  <c r="K3" i="88"/>
  <c r="J3" i="88"/>
  <c r="C2" i="88"/>
  <c r="I10" i="87"/>
  <c r="H10" i="87"/>
  <c r="H9" i="87"/>
  <c r="I9" i="87" s="1"/>
  <c r="J8" i="87"/>
  <c r="H8" i="87"/>
  <c r="I8" i="87" s="1"/>
  <c r="H7" i="87"/>
  <c r="I7" i="87" s="1"/>
  <c r="I6" i="87"/>
  <c r="H6" i="87"/>
  <c r="J5" i="87"/>
  <c r="G5" i="87" s="1"/>
  <c r="K4" i="87"/>
  <c r="H4" i="87" s="1"/>
  <c r="J4" i="87"/>
  <c r="G4" i="87" s="1"/>
  <c r="L3" i="87"/>
  <c r="K3" i="87"/>
  <c r="J3" i="87"/>
  <c r="C2" i="87"/>
  <c r="B2" i="87"/>
  <c r="I10" i="86"/>
  <c r="H10" i="86"/>
  <c r="I9" i="86"/>
  <c r="H9" i="86"/>
  <c r="K8" i="86"/>
  <c r="L8" i="86" s="1"/>
  <c r="J8" i="86"/>
  <c r="H8" i="86"/>
  <c r="I8" i="86" s="1"/>
  <c r="H7" i="86"/>
  <c r="I7" i="86" s="1"/>
  <c r="H6" i="86"/>
  <c r="I6" i="86" s="1"/>
  <c r="J5" i="86"/>
  <c r="G5" i="86" s="1"/>
  <c r="J4" i="86"/>
  <c r="G4" i="86" s="1"/>
  <c r="L3" i="86"/>
  <c r="K3" i="86"/>
  <c r="J3" i="86"/>
  <c r="C2" i="86"/>
  <c r="B2" i="86"/>
  <c r="I10" i="85"/>
  <c r="H10" i="85"/>
  <c r="H9" i="85"/>
  <c r="I9" i="85" s="1"/>
  <c r="J8" i="85"/>
  <c r="K8" i="85" s="1"/>
  <c r="I8" i="85"/>
  <c r="H8" i="85"/>
  <c r="H7" i="85"/>
  <c r="I7" i="85" s="1"/>
  <c r="H6" i="85"/>
  <c r="I6" i="85" s="1"/>
  <c r="J5" i="85"/>
  <c r="G5" i="85" s="1"/>
  <c r="J4" i="85"/>
  <c r="G4" i="85" s="1"/>
  <c r="L3" i="85"/>
  <c r="K3" i="85"/>
  <c r="J3" i="85"/>
  <c r="C2" i="85"/>
  <c r="B2" i="85"/>
  <c r="H10" i="84"/>
  <c r="I10" i="84" s="1"/>
  <c r="I9" i="84"/>
  <c r="H9" i="84"/>
  <c r="J8" i="84"/>
  <c r="H8" i="84"/>
  <c r="I8" i="84" s="1"/>
  <c r="I7" i="84"/>
  <c r="H7" i="84"/>
  <c r="H6" i="84"/>
  <c r="I6" i="84" s="1"/>
  <c r="K5" i="84"/>
  <c r="H5" i="84" s="1"/>
  <c r="J5" i="84"/>
  <c r="G5" i="84" s="1"/>
  <c r="J4" i="84"/>
  <c r="G4" i="84" s="1"/>
  <c r="L3" i="84"/>
  <c r="K3" i="84"/>
  <c r="J3" i="84"/>
  <c r="C2" i="84"/>
  <c r="B2" i="84"/>
  <c r="I10" i="83"/>
  <c r="H10" i="83"/>
  <c r="H9" i="83"/>
  <c r="I9" i="83" s="1"/>
  <c r="J8" i="83"/>
  <c r="H8" i="83"/>
  <c r="I8" i="83" s="1"/>
  <c r="H7" i="83"/>
  <c r="I7" i="83" s="1"/>
  <c r="I6" i="83"/>
  <c r="H6" i="83"/>
  <c r="J5" i="83"/>
  <c r="G5" i="83" s="1"/>
  <c r="K4" i="83"/>
  <c r="H4" i="83" s="1"/>
  <c r="J4" i="83"/>
  <c r="G4" i="83" s="1"/>
  <c r="L3" i="83"/>
  <c r="K3" i="83"/>
  <c r="J3" i="83"/>
  <c r="C2" i="83"/>
  <c r="B2" i="83"/>
  <c r="I10" i="82"/>
  <c r="H10" i="82"/>
  <c r="H9" i="82"/>
  <c r="I9" i="82" s="1"/>
  <c r="J8" i="82"/>
  <c r="K8" i="82" s="1"/>
  <c r="L8" i="82" s="1"/>
  <c r="H8" i="82"/>
  <c r="I8" i="82" s="1"/>
  <c r="H7" i="82"/>
  <c r="I7" i="82" s="1"/>
  <c r="H6" i="82"/>
  <c r="I6" i="82" s="1"/>
  <c r="J5" i="82"/>
  <c r="J4" i="82"/>
  <c r="G4" i="82" s="1"/>
  <c r="L3" i="82"/>
  <c r="K3" i="82"/>
  <c r="J3" i="82"/>
  <c r="C2" i="82"/>
  <c r="H10" i="81"/>
  <c r="I10" i="81" s="1"/>
  <c r="I9" i="81"/>
  <c r="H9" i="81"/>
  <c r="H8" i="81"/>
  <c r="I8" i="81" s="1"/>
  <c r="H7" i="81"/>
  <c r="I7" i="81" s="1"/>
  <c r="H6" i="81"/>
  <c r="I6" i="81" s="1"/>
  <c r="K5" i="81"/>
  <c r="H5" i="81" s="1"/>
  <c r="J5" i="81"/>
  <c r="J4" i="81"/>
  <c r="L3" i="81"/>
  <c r="K3" i="81"/>
  <c r="J3" i="81"/>
  <c r="C2" i="81"/>
  <c r="H10" i="80"/>
  <c r="I10" i="80" s="1"/>
  <c r="H9" i="80"/>
  <c r="I9" i="80" s="1"/>
  <c r="H8" i="80"/>
  <c r="I8" i="80" s="1"/>
  <c r="H7" i="80"/>
  <c r="I7" i="80" s="1"/>
  <c r="H6" i="80"/>
  <c r="I6" i="80" s="1"/>
  <c r="J5" i="80"/>
  <c r="J4" i="80"/>
  <c r="L3" i="80"/>
  <c r="K3" i="80"/>
  <c r="J3" i="80"/>
  <c r="C2" i="80"/>
  <c r="B2" i="80"/>
  <c r="I10" i="79"/>
  <c r="H10" i="79"/>
  <c r="H9" i="79"/>
  <c r="I9" i="79" s="1"/>
  <c r="J8" i="79"/>
  <c r="H8" i="79"/>
  <c r="I8" i="79" s="1"/>
  <c r="H7" i="79"/>
  <c r="I7" i="79" s="1"/>
  <c r="I6" i="79"/>
  <c r="H6" i="79"/>
  <c r="J5" i="79"/>
  <c r="G5" i="79" s="1"/>
  <c r="K4" i="79"/>
  <c r="H4" i="79" s="1"/>
  <c r="J4" i="79"/>
  <c r="G4" i="79" s="1"/>
  <c r="L3" i="79"/>
  <c r="K3" i="79"/>
  <c r="J3" i="79"/>
  <c r="C2" i="79"/>
  <c r="B2" i="79"/>
  <c r="I10" i="78"/>
  <c r="H10" i="78"/>
  <c r="I9" i="78"/>
  <c r="H9" i="78"/>
  <c r="J8" i="78"/>
  <c r="K8" i="78" s="1"/>
  <c r="L8" i="78" s="1"/>
  <c r="H8" i="78"/>
  <c r="I8" i="78" s="1"/>
  <c r="H7" i="78"/>
  <c r="I7" i="78" s="1"/>
  <c r="H6" i="78"/>
  <c r="I6" i="78" s="1"/>
  <c r="K5" i="78"/>
  <c r="H5" i="78" s="1"/>
  <c r="J5" i="78"/>
  <c r="G5" i="78" s="1"/>
  <c r="J4" i="78"/>
  <c r="G4" i="78" s="1"/>
  <c r="L3" i="78"/>
  <c r="K3" i="78"/>
  <c r="J3" i="78"/>
  <c r="C2" i="78"/>
  <c r="B2" i="78"/>
  <c r="H10" i="77"/>
  <c r="I10" i="77" s="1"/>
  <c r="H9" i="77"/>
  <c r="I9" i="77" s="1"/>
  <c r="J8" i="77"/>
  <c r="K8" i="77" s="1"/>
  <c r="L8" i="77" s="1"/>
  <c r="I8" i="77"/>
  <c r="H8" i="77"/>
  <c r="H7" i="77"/>
  <c r="I7" i="77" s="1"/>
  <c r="H6" i="77"/>
  <c r="I6" i="77" s="1"/>
  <c r="J5" i="77"/>
  <c r="G5" i="77" s="1"/>
  <c r="J4" i="77"/>
  <c r="G4" i="77" s="1"/>
  <c r="L3" i="77"/>
  <c r="K3" i="77"/>
  <c r="J3" i="77"/>
  <c r="C2" i="77"/>
  <c r="B2" i="77"/>
  <c r="H10" i="76"/>
  <c r="I10" i="76" s="1"/>
  <c r="I9" i="76"/>
  <c r="H9" i="76"/>
  <c r="J8" i="76"/>
  <c r="H8" i="76"/>
  <c r="I8" i="76" s="1"/>
  <c r="I7" i="76"/>
  <c r="H7" i="76"/>
  <c r="H6" i="76"/>
  <c r="I6" i="76" s="1"/>
  <c r="J5" i="76"/>
  <c r="G5" i="76" s="1"/>
  <c r="J4" i="76"/>
  <c r="G4" i="76" s="1"/>
  <c r="L3" i="76"/>
  <c r="K3" i="76"/>
  <c r="J3" i="76"/>
  <c r="C2" i="76"/>
  <c r="B2" i="76"/>
  <c r="I10" i="75"/>
  <c r="H10" i="75"/>
  <c r="H9" i="75"/>
  <c r="I9" i="75" s="1"/>
  <c r="J8" i="75"/>
  <c r="K8" i="75" s="1"/>
  <c r="L8" i="75" s="1"/>
  <c r="H8" i="75"/>
  <c r="I8" i="75" s="1"/>
  <c r="H7" i="75"/>
  <c r="I7" i="75" s="1"/>
  <c r="I6" i="75"/>
  <c r="H6" i="75"/>
  <c r="K5" i="75"/>
  <c r="H5" i="75" s="1"/>
  <c r="J5" i="75"/>
  <c r="G5" i="75" s="1"/>
  <c r="K4" i="75"/>
  <c r="H4" i="75" s="1"/>
  <c r="J4" i="75"/>
  <c r="G4" i="75" s="1"/>
  <c r="L3" i="75"/>
  <c r="K3" i="75"/>
  <c r="J3" i="75"/>
  <c r="C2" i="75"/>
  <c r="B2" i="75"/>
  <c r="H10" i="74"/>
  <c r="I10" i="74" s="1"/>
  <c r="H9" i="74"/>
  <c r="I9" i="74" s="1"/>
  <c r="H8" i="74"/>
  <c r="I8" i="74" s="1"/>
  <c r="H7" i="74"/>
  <c r="I7" i="74" s="1"/>
  <c r="H6" i="74"/>
  <c r="I6" i="74" s="1"/>
  <c r="J5" i="74"/>
  <c r="J4" i="74"/>
  <c r="L3" i="74"/>
  <c r="K3" i="74"/>
  <c r="J3" i="74"/>
  <c r="C2" i="74"/>
  <c r="I10" i="73"/>
  <c r="H10" i="73"/>
  <c r="I9" i="73"/>
  <c r="H9" i="73"/>
  <c r="J8" i="73"/>
  <c r="K8" i="73" s="1"/>
  <c r="I8" i="73"/>
  <c r="H8" i="73"/>
  <c r="H7" i="73"/>
  <c r="I7" i="73" s="1"/>
  <c r="H6" i="73"/>
  <c r="I6" i="73" s="1"/>
  <c r="K5" i="73"/>
  <c r="H5" i="73" s="1"/>
  <c r="J5" i="73"/>
  <c r="G5" i="73" s="1"/>
  <c r="K4" i="73"/>
  <c r="H4" i="73" s="1"/>
  <c r="J4" i="73"/>
  <c r="G4" i="73"/>
  <c r="L3" i="73"/>
  <c r="K3" i="73"/>
  <c r="J3" i="73"/>
  <c r="C2" i="73"/>
  <c r="B2" i="73"/>
  <c r="H10" i="72"/>
  <c r="I10" i="72" s="1"/>
  <c r="H9" i="72"/>
  <c r="I9" i="72" s="1"/>
  <c r="H8" i="72"/>
  <c r="I8" i="72" s="1"/>
  <c r="I7" i="72"/>
  <c r="H7" i="72"/>
  <c r="H6" i="72"/>
  <c r="I6" i="72" s="1"/>
  <c r="J5" i="72"/>
  <c r="J4" i="72"/>
  <c r="L3" i="72"/>
  <c r="K3" i="72"/>
  <c r="J3" i="72"/>
  <c r="C2" i="72"/>
  <c r="H10" i="71"/>
  <c r="I10" i="71" s="1"/>
  <c r="H9" i="71"/>
  <c r="I9" i="71" s="1"/>
  <c r="J8" i="71"/>
  <c r="K8" i="71" s="1"/>
  <c r="L8" i="71" s="1"/>
  <c r="H8" i="71"/>
  <c r="I8" i="71" s="1"/>
  <c r="H7" i="71"/>
  <c r="I7" i="71" s="1"/>
  <c r="H6" i="71"/>
  <c r="I6" i="71" s="1"/>
  <c r="J5" i="71"/>
  <c r="G5" i="71" s="1"/>
  <c r="J4" i="71"/>
  <c r="G4" i="71" s="1"/>
  <c r="L3" i="71"/>
  <c r="K3" i="71"/>
  <c r="J3" i="71"/>
  <c r="C2" i="71"/>
  <c r="B2" i="71"/>
  <c r="I10" i="70"/>
  <c r="H10" i="70"/>
  <c r="I9" i="70"/>
  <c r="H9" i="70"/>
  <c r="K8" i="70"/>
  <c r="L8" i="70" s="1"/>
  <c r="J8" i="70"/>
  <c r="H8" i="70"/>
  <c r="I8" i="70" s="1"/>
  <c r="H7" i="70"/>
  <c r="I7" i="70" s="1"/>
  <c r="H6" i="70"/>
  <c r="I6" i="70" s="1"/>
  <c r="K5" i="70"/>
  <c r="H5" i="70" s="1"/>
  <c r="J5" i="70"/>
  <c r="G5" i="70" s="1"/>
  <c r="J4" i="70"/>
  <c r="G4" i="70" s="1"/>
  <c r="L3" i="70"/>
  <c r="K3" i="70"/>
  <c r="J3" i="70"/>
  <c r="C2" i="70"/>
  <c r="B2" i="70"/>
  <c r="I10" i="69"/>
  <c r="H10" i="69"/>
  <c r="I9" i="69"/>
  <c r="H9" i="69"/>
  <c r="J8" i="69"/>
  <c r="K8" i="69" s="1"/>
  <c r="H8" i="69"/>
  <c r="I8" i="69" s="1"/>
  <c r="H7" i="69"/>
  <c r="I7" i="69" s="1"/>
  <c r="H6" i="69"/>
  <c r="I6" i="69" s="1"/>
  <c r="J5" i="69"/>
  <c r="G5" i="69" s="1"/>
  <c r="J4" i="69"/>
  <c r="G4" i="69" s="1"/>
  <c r="L3" i="69"/>
  <c r="K3" i="69"/>
  <c r="J3" i="69"/>
  <c r="C2" i="69"/>
  <c r="B2" i="69"/>
  <c r="H10" i="68"/>
  <c r="I10" i="68" s="1"/>
  <c r="H9" i="68"/>
  <c r="I9" i="68" s="1"/>
  <c r="J8" i="68"/>
  <c r="H8" i="68"/>
  <c r="I8" i="68" s="1"/>
  <c r="H7" i="68"/>
  <c r="I7" i="68" s="1"/>
  <c r="H6" i="68"/>
  <c r="I6" i="68" s="1"/>
  <c r="J5" i="68"/>
  <c r="G5" i="68" s="1"/>
  <c r="J4" i="68"/>
  <c r="G4" i="68" s="1"/>
  <c r="L3" i="68"/>
  <c r="K3" i="68"/>
  <c r="J3" i="68"/>
  <c r="B2" i="68"/>
  <c r="I10" i="67"/>
  <c r="H10" i="67"/>
  <c r="I9" i="67"/>
  <c r="H9" i="67"/>
  <c r="J8" i="67"/>
  <c r="K8" i="67" s="1"/>
  <c r="H8" i="67"/>
  <c r="I8" i="67" s="1"/>
  <c r="H7" i="67"/>
  <c r="I7" i="67" s="1"/>
  <c r="I6" i="67"/>
  <c r="H6" i="67"/>
  <c r="K5" i="67"/>
  <c r="H5" i="67" s="1"/>
  <c r="J5" i="67"/>
  <c r="G5" i="67" s="1"/>
  <c r="K4" i="67"/>
  <c r="H4" i="67" s="1"/>
  <c r="J4" i="67"/>
  <c r="G4" i="67" s="1"/>
  <c r="L3" i="67"/>
  <c r="K3" i="67"/>
  <c r="J3" i="67"/>
  <c r="C2" i="67"/>
  <c r="B2" i="67"/>
  <c r="I10" i="66"/>
  <c r="H10" i="66"/>
  <c r="I9" i="66"/>
  <c r="H9" i="66"/>
  <c r="J8" i="66"/>
  <c r="K8" i="66" s="1"/>
  <c r="L8" i="66" s="1"/>
  <c r="H8" i="66"/>
  <c r="I8" i="66" s="1"/>
  <c r="H7" i="66"/>
  <c r="I7" i="66" s="1"/>
  <c r="H6" i="66"/>
  <c r="I6" i="66" s="1"/>
  <c r="K5" i="66"/>
  <c r="J5" i="66"/>
  <c r="G5" i="66" s="1"/>
  <c r="J4" i="66"/>
  <c r="L3" i="66"/>
  <c r="K3" i="66"/>
  <c r="J3" i="66"/>
  <c r="C2" i="66"/>
  <c r="B2" i="66"/>
  <c r="I10" i="65"/>
  <c r="H10" i="65"/>
  <c r="I9" i="65"/>
  <c r="H9" i="65"/>
  <c r="J8" i="65"/>
  <c r="K8" i="65" s="1"/>
  <c r="I8" i="65"/>
  <c r="H8" i="65"/>
  <c r="H7" i="65"/>
  <c r="I7" i="65" s="1"/>
  <c r="H6" i="65"/>
  <c r="I6" i="65" s="1"/>
  <c r="K5" i="65"/>
  <c r="H5" i="65" s="1"/>
  <c r="J5" i="65"/>
  <c r="G5" i="65" s="1"/>
  <c r="K4" i="65"/>
  <c r="H4" i="65" s="1"/>
  <c r="J4" i="65"/>
  <c r="G4" i="65" s="1"/>
  <c r="L3" i="65"/>
  <c r="K3" i="65"/>
  <c r="J3" i="65"/>
  <c r="C2" i="65"/>
  <c r="B2" i="65"/>
  <c r="H10" i="64"/>
  <c r="I10" i="64" s="1"/>
  <c r="I9" i="64"/>
  <c r="H9" i="64"/>
  <c r="H8" i="64"/>
  <c r="I8" i="64" s="1"/>
  <c r="I7" i="64"/>
  <c r="H7" i="64"/>
  <c r="H6" i="64"/>
  <c r="I6" i="64" s="1"/>
  <c r="K5" i="64"/>
  <c r="H5" i="64" s="1"/>
  <c r="J5" i="64"/>
  <c r="J4" i="64"/>
  <c r="L3" i="64"/>
  <c r="K3" i="64"/>
  <c r="J3" i="64"/>
  <c r="C2" i="64"/>
  <c r="B2" i="64"/>
  <c r="I10" i="63"/>
  <c r="H10" i="63"/>
  <c r="H9" i="63"/>
  <c r="I9" i="63" s="1"/>
  <c r="J8" i="63"/>
  <c r="K8" i="63" s="1"/>
  <c r="H8" i="63"/>
  <c r="I8" i="63" s="1"/>
  <c r="H7" i="63"/>
  <c r="I7" i="63" s="1"/>
  <c r="I6" i="63"/>
  <c r="H6" i="63"/>
  <c r="K5" i="63"/>
  <c r="H5" i="63" s="1"/>
  <c r="J5" i="63"/>
  <c r="G5" i="63" s="1"/>
  <c r="K4" i="63"/>
  <c r="H4" i="63" s="1"/>
  <c r="J4" i="63"/>
  <c r="G4" i="63" s="1"/>
  <c r="I4" i="63" s="1"/>
  <c r="L3" i="63"/>
  <c r="K3" i="63"/>
  <c r="J3" i="63"/>
  <c r="C2" i="63"/>
  <c r="B2" i="63"/>
  <c r="H10" i="62"/>
  <c r="I10" i="62" s="1"/>
  <c r="I9" i="62"/>
  <c r="H9" i="62"/>
  <c r="J8" i="62"/>
  <c r="H8" i="62"/>
  <c r="I8" i="62" s="1"/>
  <c r="H7" i="62"/>
  <c r="I7" i="62" s="1"/>
  <c r="H6" i="62"/>
  <c r="I6" i="62" s="1"/>
  <c r="L5" i="62"/>
  <c r="K5" i="62"/>
  <c r="H5" i="62" s="1"/>
  <c r="J5" i="62"/>
  <c r="G5" i="62" s="1"/>
  <c r="J4" i="62"/>
  <c r="G4" i="62" s="1"/>
  <c r="L3" i="62"/>
  <c r="K3" i="62"/>
  <c r="J3" i="62"/>
  <c r="B2" i="62"/>
  <c r="H10" i="61"/>
  <c r="I10" i="61" s="1"/>
  <c r="H9" i="61"/>
  <c r="I9" i="61" s="1"/>
  <c r="J8" i="61"/>
  <c r="H8" i="61"/>
  <c r="I8" i="61" s="1"/>
  <c r="H7" i="61"/>
  <c r="I7" i="61" s="1"/>
  <c r="H6" i="61"/>
  <c r="I6" i="61" s="1"/>
  <c r="J5" i="61"/>
  <c r="G5" i="61" s="1"/>
  <c r="K4" i="61"/>
  <c r="H4" i="61" s="1"/>
  <c r="J4" i="61"/>
  <c r="G4" i="61" s="1"/>
  <c r="L3" i="61"/>
  <c r="K3" i="61"/>
  <c r="J3" i="61"/>
  <c r="C2" i="61"/>
  <c r="B2" i="61"/>
  <c r="H10" i="60"/>
  <c r="I10" i="60" s="1"/>
  <c r="H9" i="60"/>
  <c r="I9" i="60" s="1"/>
  <c r="J8" i="60"/>
  <c r="K8" i="60" s="1"/>
  <c r="L8" i="60" s="1"/>
  <c r="H8" i="60"/>
  <c r="I8" i="60" s="1"/>
  <c r="H7" i="60"/>
  <c r="I7" i="60" s="1"/>
  <c r="H6" i="60"/>
  <c r="I6" i="60" s="1"/>
  <c r="J5" i="60"/>
  <c r="J4" i="60"/>
  <c r="L3" i="60"/>
  <c r="K3" i="60"/>
  <c r="J3" i="60"/>
  <c r="C2" i="60"/>
  <c r="I10" i="59"/>
  <c r="H10" i="59"/>
  <c r="H9" i="59"/>
  <c r="I9" i="59" s="1"/>
  <c r="J8" i="59"/>
  <c r="K8" i="59" s="1"/>
  <c r="H8" i="59"/>
  <c r="I8" i="59" s="1"/>
  <c r="H7" i="59"/>
  <c r="I7" i="59" s="1"/>
  <c r="H6" i="59"/>
  <c r="I6" i="59" s="1"/>
  <c r="J5" i="59"/>
  <c r="G5" i="59" s="1"/>
  <c r="J4" i="59"/>
  <c r="G4" i="59" s="1"/>
  <c r="L3" i="59"/>
  <c r="K3" i="59"/>
  <c r="J3" i="59"/>
  <c r="C2" i="59"/>
  <c r="B2" i="59"/>
  <c r="H10" i="58"/>
  <c r="I10" i="58" s="1"/>
  <c r="H9" i="58"/>
  <c r="I9" i="58" s="1"/>
  <c r="H8" i="58"/>
  <c r="I8" i="58" s="1"/>
  <c r="I7" i="58"/>
  <c r="H7" i="58"/>
  <c r="H6" i="58"/>
  <c r="I6" i="58" s="1"/>
  <c r="K5" i="58"/>
  <c r="J5" i="58"/>
  <c r="K4" i="58"/>
  <c r="J4" i="58"/>
  <c r="G4" i="58" s="1"/>
  <c r="L3" i="58"/>
  <c r="K3" i="58"/>
  <c r="J3" i="58"/>
  <c r="C2" i="58"/>
  <c r="H10" i="57"/>
  <c r="I10" i="57" s="1"/>
  <c r="H9" i="57"/>
  <c r="I9" i="57" s="1"/>
  <c r="I8" i="57"/>
  <c r="H8" i="57"/>
  <c r="H7" i="57"/>
  <c r="I7" i="57" s="1"/>
  <c r="H6" i="57"/>
  <c r="I6" i="57" s="1"/>
  <c r="K5" i="57"/>
  <c r="J5" i="57"/>
  <c r="J4" i="57"/>
  <c r="L3" i="57"/>
  <c r="K3" i="57"/>
  <c r="J3" i="57"/>
  <c r="C2" i="57"/>
  <c r="H10" i="56"/>
  <c r="I10" i="56" s="1"/>
  <c r="H9" i="56"/>
  <c r="I9" i="56" s="1"/>
  <c r="J8" i="56"/>
  <c r="H8" i="56"/>
  <c r="I8" i="56" s="1"/>
  <c r="H7" i="56"/>
  <c r="I7" i="56" s="1"/>
  <c r="H6" i="56"/>
  <c r="I6" i="56" s="1"/>
  <c r="J5" i="56"/>
  <c r="J4" i="56"/>
  <c r="L3" i="56"/>
  <c r="K3" i="56"/>
  <c r="J3" i="56"/>
  <c r="C2" i="56"/>
  <c r="B2" i="56"/>
  <c r="H10" i="55"/>
  <c r="I10" i="55" s="1"/>
  <c r="H9" i="55"/>
  <c r="I9" i="55" s="1"/>
  <c r="H8" i="55"/>
  <c r="I8" i="55" s="1"/>
  <c r="H7" i="55"/>
  <c r="I7" i="55" s="1"/>
  <c r="H6" i="55"/>
  <c r="I6" i="55" s="1"/>
  <c r="K5" i="55"/>
  <c r="J5" i="55"/>
  <c r="J4" i="55"/>
  <c r="L3" i="55"/>
  <c r="K3" i="55"/>
  <c r="J3" i="55"/>
  <c r="C2" i="55"/>
  <c r="I10" i="54"/>
  <c r="H10" i="54"/>
  <c r="I9" i="54"/>
  <c r="H9" i="54"/>
  <c r="K8" i="54"/>
  <c r="J8" i="54"/>
  <c r="L8" i="54" s="1"/>
  <c r="H8" i="54"/>
  <c r="I8" i="54" s="1"/>
  <c r="I7" i="54"/>
  <c r="H7" i="54"/>
  <c r="H6" i="54"/>
  <c r="I6" i="54" s="1"/>
  <c r="K5" i="54"/>
  <c r="H5" i="54" s="1"/>
  <c r="J5" i="54"/>
  <c r="G5" i="54" s="1"/>
  <c r="J4" i="54"/>
  <c r="G4" i="54" s="1"/>
  <c r="L3" i="54"/>
  <c r="K3" i="54"/>
  <c r="J3" i="54"/>
  <c r="C2" i="54"/>
  <c r="B2" i="54"/>
  <c r="H10" i="53"/>
  <c r="I10" i="53" s="1"/>
  <c r="I9" i="53"/>
  <c r="H9" i="53"/>
  <c r="J8" i="53"/>
  <c r="K8" i="53" s="1"/>
  <c r="H8" i="53"/>
  <c r="I8" i="53" s="1"/>
  <c r="H7" i="53"/>
  <c r="I7" i="53" s="1"/>
  <c r="H6" i="53"/>
  <c r="I6" i="53" s="1"/>
  <c r="K5" i="53"/>
  <c r="H5" i="53" s="1"/>
  <c r="J5" i="53"/>
  <c r="G5" i="53" s="1"/>
  <c r="J4" i="53"/>
  <c r="G4" i="53" s="1"/>
  <c r="L3" i="53"/>
  <c r="K3" i="53"/>
  <c r="J3" i="53"/>
  <c r="C2" i="53"/>
  <c r="B2" i="53"/>
  <c r="H10" i="52"/>
  <c r="I10" i="52" s="1"/>
  <c r="I9" i="52"/>
  <c r="H9" i="52"/>
  <c r="J8" i="52"/>
  <c r="H8" i="52"/>
  <c r="I8" i="52" s="1"/>
  <c r="H7" i="52"/>
  <c r="I7" i="52" s="1"/>
  <c r="H6" i="52"/>
  <c r="I6" i="52" s="1"/>
  <c r="K5" i="52"/>
  <c r="H5" i="52" s="1"/>
  <c r="J5" i="52"/>
  <c r="G5" i="52" s="1"/>
  <c r="J4" i="52"/>
  <c r="G4" i="52" s="1"/>
  <c r="L3" i="52"/>
  <c r="K3" i="52"/>
  <c r="J3" i="52"/>
  <c r="C2" i="52"/>
  <c r="B2" i="52"/>
  <c r="H10" i="51"/>
  <c r="I10" i="51" s="1"/>
  <c r="H9" i="51"/>
  <c r="I9" i="51" s="1"/>
  <c r="H8" i="51"/>
  <c r="I8" i="51" s="1"/>
  <c r="I7" i="51"/>
  <c r="H7" i="51"/>
  <c r="I6" i="51"/>
  <c r="H6" i="51"/>
  <c r="J5" i="51"/>
  <c r="J4" i="51"/>
  <c r="G4" i="51" s="1"/>
  <c r="L3" i="51"/>
  <c r="K3" i="51"/>
  <c r="J3" i="51"/>
  <c r="C2" i="51"/>
  <c r="I10" i="50"/>
  <c r="H10" i="50"/>
  <c r="H9" i="50"/>
  <c r="I9" i="50" s="1"/>
  <c r="H8" i="50"/>
  <c r="I8" i="50" s="1"/>
  <c r="H7" i="50"/>
  <c r="I7" i="50" s="1"/>
  <c r="I6" i="50"/>
  <c r="H6" i="50"/>
  <c r="J5" i="50"/>
  <c r="K4" i="50"/>
  <c r="H4" i="50" s="1"/>
  <c r="J4" i="50"/>
  <c r="L3" i="50"/>
  <c r="K3" i="50"/>
  <c r="J3" i="50"/>
  <c r="C2" i="50"/>
  <c r="H10" i="49"/>
  <c r="I10" i="49" s="1"/>
  <c r="H9" i="49"/>
  <c r="I9" i="49" s="1"/>
  <c r="J8" i="49"/>
  <c r="K8" i="49" s="1"/>
  <c r="H8" i="49"/>
  <c r="I8" i="49" s="1"/>
  <c r="H7" i="49"/>
  <c r="I7" i="49" s="1"/>
  <c r="H6" i="49"/>
  <c r="I6" i="49" s="1"/>
  <c r="K5" i="49"/>
  <c r="H5" i="49" s="1"/>
  <c r="J5" i="49"/>
  <c r="G5" i="49" s="1"/>
  <c r="J4" i="49"/>
  <c r="G4" i="49" s="1"/>
  <c r="L3" i="49"/>
  <c r="K3" i="49"/>
  <c r="J3" i="49"/>
  <c r="C2" i="49"/>
  <c r="B2" i="49"/>
  <c r="H10" i="48"/>
  <c r="I10" i="48" s="1"/>
  <c r="I9" i="48"/>
  <c r="H9" i="48"/>
  <c r="J8" i="48"/>
  <c r="I8" i="48"/>
  <c r="H8" i="48"/>
  <c r="H7" i="48"/>
  <c r="I7" i="48" s="1"/>
  <c r="H6" i="48"/>
  <c r="I6" i="48" s="1"/>
  <c r="J5" i="48"/>
  <c r="J4" i="48"/>
  <c r="L3" i="48"/>
  <c r="K3" i="48"/>
  <c r="J3" i="48"/>
  <c r="H10" i="47"/>
  <c r="I10" i="47" s="1"/>
  <c r="I9" i="47"/>
  <c r="H9" i="47"/>
  <c r="I8" i="47"/>
  <c r="H8" i="47"/>
  <c r="H7" i="47"/>
  <c r="I7" i="47" s="1"/>
  <c r="H6" i="47"/>
  <c r="I6" i="47" s="1"/>
  <c r="J5" i="47"/>
  <c r="K4" i="47"/>
  <c r="J4" i="47"/>
  <c r="G4" i="47" s="1"/>
  <c r="L3" i="47"/>
  <c r="K3" i="47"/>
  <c r="J3" i="47"/>
  <c r="C2" i="47"/>
  <c r="H10" i="46"/>
  <c r="I10" i="46" s="1"/>
  <c r="H9" i="46"/>
  <c r="I9" i="46" s="1"/>
  <c r="H8" i="46"/>
  <c r="I8" i="46" s="1"/>
  <c r="H7" i="46"/>
  <c r="I7" i="46" s="1"/>
  <c r="H6" i="46"/>
  <c r="I6" i="46" s="1"/>
  <c r="K5" i="46"/>
  <c r="J5" i="46"/>
  <c r="G5" i="46" s="1"/>
  <c r="J4" i="46"/>
  <c r="L3" i="46"/>
  <c r="K3" i="46"/>
  <c r="J3" i="46"/>
  <c r="C2" i="46"/>
  <c r="B2" i="46"/>
  <c r="I10" i="45"/>
  <c r="H10" i="45"/>
  <c r="I9" i="45"/>
  <c r="H9" i="45"/>
  <c r="J8" i="45"/>
  <c r="I8" i="45"/>
  <c r="H8" i="45"/>
  <c r="H7" i="45"/>
  <c r="I7" i="45" s="1"/>
  <c r="I6" i="45"/>
  <c r="H6" i="45"/>
  <c r="J5" i="45"/>
  <c r="G5" i="45" s="1"/>
  <c r="K4" i="45"/>
  <c r="H4" i="45" s="1"/>
  <c r="J4" i="45"/>
  <c r="G4" i="45" s="1"/>
  <c r="L3" i="45"/>
  <c r="K3" i="45"/>
  <c r="J3" i="45"/>
  <c r="C2" i="45"/>
  <c r="B2" i="45"/>
  <c r="H10" i="44"/>
  <c r="I10" i="44" s="1"/>
  <c r="I9" i="44"/>
  <c r="H9" i="44"/>
  <c r="K8" i="44"/>
  <c r="L8" i="44" s="1"/>
  <c r="J8" i="44"/>
  <c r="I8" i="44"/>
  <c r="H8" i="44"/>
  <c r="H7" i="44"/>
  <c r="I7" i="44" s="1"/>
  <c r="H6" i="44"/>
  <c r="I6" i="44" s="1"/>
  <c r="K5" i="44"/>
  <c r="H5" i="44" s="1"/>
  <c r="J5" i="44"/>
  <c r="G5" i="44" s="1"/>
  <c r="J4" i="44"/>
  <c r="G4" i="44" s="1"/>
  <c r="L3" i="44"/>
  <c r="K3" i="44"/>
  <c r="J3" i="44"/>
  <c r="C2" i="44"/>
  <c r="B2" i="44"/>
  <c r="H10" i="43"/>
  <c r="I10" i="43" s="1"/>
  <c r="H9" i="43"/>
  <c r="I9" i="43" s="1"/>
  <c r="J8" i="43"/>
  <c r="K8" i="43" s="1"/>
  <c r="H8" i="43"/>
  <c r="I8" i="43" s="1"/>
  <c r="H7" i="43"/>
  <c r="I7" i="43" s="1"/>
  <c r="H6" i="43"/>
  <c r="I6" i="43" s="1"/>
  <c r="J5" i="43"/>
  <c r="G5" i="43" s="1"/>
  <c r="K4" i="43"/>
  <c r="H4" i="43" s="1"/>
  <c r="J4" i="43"/>
  <c r="G4" i="43" s="1"/>
  <c r="L3" i="43"/>
  <c r="K3" i="43"/>
  <c r="J3" i="43"/>
  <c r="C2" i="43"/>
  <c r="B2" i="43"/>
  <c r="H10" i="42"/>
  <c r="I10" i="42" s="1"/>
  <c r="H9" i="42"/>
  <c r="I9" i="42" s="1"/>
  <c r="H8" i="42"/>
  <c r="I8" i="42" s="1"/>
  <c r="I7" i="42"/>
  <c r="H7" i="42"/>
  <c r="I6" i="42"/>
  <c r="H6" i="42"/>
  <c r="J5" i="42"/>
  <c r="J4" i="42"/>
  <c r="L3" i="42"/>
  <c r="K3" i="42"/>
  <c r="J3" i="42"/>
  <c r="C2" i="42"/>
  <c r="H10" i="41"/>
  <c r="I10" i="41" s="1"/>
  <c r="H9" i="41"/>
  <c r="I9" i="41" s="1"/>
  <c r="J8" i="41"/>
  <c r="H8" i="41"/>
  <c r="I8" i="41" s="1"/>
  <c r="H7" i="41"/>
  <c r="I7" i="41" s="1"/>
  <c r="H6" i="41"/>
  <c r="I6" i="41" s="1"/>
  <c r="J5" i="41"/>
  <c r="K4" i="41"/>
  <c r="H4" i="41" s="1"/>
  <c r="J4" i="41"/>
  <c r="L3" i="41"/>
  <c r="K3" i="41"/>
  <c r="J3" i="41"/>
  <c r="H10" i="40"/>
  <c r="I10" i="40" s="1"/>
  <c r="I9" i="40"/>
  <c r="H9" i="40"/>
  <c r="I8" i="40"/>
  <c r="H8" i="40"/>
  <c r="H7" i="40"/>
  <c r="I7" i="40" s="1"/>
  <c r="H6" i="40"/>
  <c r="I6" i="40" s="1"/>
  <c r="K5" i="40"/>
  <c r="J5" i="40"/>
  <c r="K4" i="40"/>
  <c r="H4" i="40" s="1"/>
  <c r="J4" i="40"/>
  <c r="L3" i="40"/>
  <c r="K3" i="40"/>
  <c r="J3" i="40"/>
  <c r="C2" i="40"/>
  <c r="H10" i="39"/>
  <c r="I10" i="39" s="1"/>
  <c r="H9" i="39"/>
  <c r="I9" i="39" s="1"/>
  <c r="J8" i="39"/>
  <c r="K8" i="39" s="1"/>
  <c r="H8" i="39"/>
  <c r="I8" i="39" s="1"/>
  <c r="H7" i="39"/>
  <c r="I7" i="39" s="1"/>
  <c r="H6" i="39"/>
  <c r="I6" i="39" s="1"/>
  <c r="K5" i="39"/>
  <c r="H5" i="39" s="1"/>
  <c r="J5" i="39"/>
  <c r="G5" i="39" s="1"/>
  <c r="J4" i="39"/>
  <c r="G4" i="39" s="1"/>
  <c r="L3" i="39"/>
  <c r="K3" i="39"/>
  <c r="J3" i="39"/>
  <c r="C2" i="39"/>
  <c r="B2" i="39"/>
  <c r="H10" i="38"/>
  <c r="I10" i="38" s="1"/>
  <c r="H9" i="38"/>
  <c r="I9" i="38" s="1"/>
  <c r="J8" i="38"/>
  <c r="K8" i="38" s="1"/>
  <c r="H8" i="38"/>
  <c r="I8" i="38" s="1"/>
  <c r="H7" i="38"/>
  <c r="I7" i="38" s="1"/>
  <c r="H6" i="38"/>
  <c r="I6" i="38" s="1"/>
  <c r="K5" i="38"/>
  <c r="H5" i="38" s="1"/>
  <c r="J5" i="38"/>
  <c r="G5" i="38" s="1"/>
  <c r="J4" i="38"/>
  <c r="G4" i="38" s="1"/>
  <c r="L3" i="38"/>
  <c r="K3" i="38"/>
  <c r="J3" i="38"/>
  <c r="C2" i="38"/>
  <c r="B2" i="38"/>
  <c r="I10" i="37"/>
  <c r="H10" i="37"/>
  <c r="H9" i="37"/>
  <c r="I9" i="37" s="1"/>
  <c r="J8" i="37"/>
  <c r="H8" i="37"/>
  <c r="I8" i="37" s="1"/>
  <c r="H7" i="37"/>
  <c r="I7" i="37" s="1"/>
  <c r="H6" i="37"/>
  <c r="I6" i="37" s="1"/>
  <c r="K5" i="37"/>
  <c r="H5" i="37" s="1"/>
  <c r="J5" i="37"/>
  <c r="G5" i="37" s="1"/>
  <c r="K4" i="37"/>
  <c r="H4" i="37" s="1"/>
  <c r="J4" i="37"/>
  <c r="G4" i="37" s="1"/>
  <c r="L3" i="37"/>
  <c r="K3" i="37"/>
  <c r="J3" i="37"/>
  <c r="C2" i="37"/>
  <c r="B2" i="37"/>
  <c r="H10" i="36"/>
  <c r="I10" i="36" s="1"/>
  <c r="I9" i="36"/>
  <c r="H9" i="36"/>
  <c r="H8" i="36"/>
  <c r="I8" i="36" s="1"/>
  <c r="H7" i="36"/>
  <c r="I7" i="36" s="1"/>
  <c r="H6" i="36"/>
  <c r="I6" i="36" s="1"/>
  <c r="J5" i="36"/>
  <c r="G5" i="36" s="1"/>
  <c r="J4" i="36"/>
  <c r="L3" i="36"/>
  <c r="K3" i="36"/>
  <c r="J3" i="36"/>
  <c r="C2" i="36"/>
  <c r="H10" i="35"/>
  <c r="I10" i="35" s="1"/>
  <c r="H9" i="35"/>
  <c r="I9" i="35" s="1"/>
  <c r="J8" i="35"/>
  <c r="H8" i="35"/>
  <c r="I8" i="35" s="1"/>
  <c r="I7" i="35"/>
  <c r="H7" i="35"/>
  <c r="H6" i="35"/>
  <c r="I6" i="35" s="1"/>
  <c r="K5" i="35"/>
  <c r="H5" i="35" s="1"/>
  <c r="J5" i="35"/>
  <c r="G5" i="35" s="1"/>
  <c r="J4" i="35"/>
  <c r="G4" i="35" s="1"/>
  <c r="L3" i="35"/>
  <c r="K3" i="35"/>
  <c r="J3" i="35"/>
  <c r="C2" i="35"/>
  <c r="B2" i="35"/>
  <c r="H10" i="34"/>
  <c r="I10" i="34" s="1"/>
  <c r="H9" i="34"/>
  <c r="I9" i="34" s="1"/>
  <c r="J8" i="34"/>
  <c r="K8" i="34" s="1"/>
  <c r="H8" i="34"/>
  <c r="I8" i="34" s="1"/>
  <c r="H7" i="34"/>
  <c r="I7" i="34" s="1"/>
  <c r="I6" i="34"/>
  <c r="H6" i="34"/>
  <c r="J5" i="34"/>
  <c r="G5" i="34"/>
  <c r="J4" i="34"/>
  <c r="L3" i="34"/>
  <c r="K3" i="34"/>
  <c r="J3" i="34"/>
  <c r="B2" i="34"/>
  <c r="H10" i="33"/>
  <c r="I10" i="33" s="1"/>
  <c r="H9" i="33"/>
  <c r="I9" i="33" s="1"/>
  <c r="J8" i="33"/>
  <c r="K8" i="33" s="1"/>
  <c r="L8" i="33" s="1"/>
  <c r="H8" i="33"/>
  <c r="I8" i="33" s="1"/>
  <c r="H7" i="33"/>
  <c r="I7" i="33" s="1"/>
  <c r="H6" i="33"/>
  <c r="I6" i="33" s="1"/>
  <c r="J5" i="33"/>
  <c r="G5" i="33" s="1"/>
  <c r="K4" i="33"/>
  <c r="H4" i="33" s="1"/>
  <c r="J4" i="33"/>
  <c r="G4" i="33" s="1"/>
  <c r="L3" i="33"/>
  <c r="K3" i="33"/>
  <c r="J3" i="33"/>
  <c r="C2" i="33"/>
  <c r="B2" i="33"/>
  <c r="H10" i="32"/>
  <c r="I10" i="32" s="1"/>
  <c r="H9" i="32"/>
  <c r="I9" i="32" s="1"/>
  <c r="J8" i="32"/>
  <c r="K8" i="32" s="1"/>
  <c r="H8" i="32"/>
  <c r="I8" i="32" s="1"/>
  <c r="H7" i="32"/>
  <c r="I7" i="32" s="1"/>
  <c r="H6" i="32"/>
  <c r="I6" i="32" s="1"/>
  <c r="K5" i="32"/>
  <c r="J5" i="32"/>
  <c r="G5" i="32" s="1"/>
  <c r="J4" i="32"/>
  <c r="L3" i="32"/>
  <c r="K3" i="32"/>
  <c r="J3" i="32"/>
  <c r="C2" i="32"/>
  <c r="H10" i="31"/>
  <c r="I10" i="31" s="1"/>
  <c r="H9" i="31"/>
  <c r="I9" i="31" s="1"/>
  <c r="J8" i="31"/>
  <c r="K8" i="31" s="1"/>
  <c r="H8" i="31"/>
  <c r="I8" i="31" s="1"/>
  <c r="H7" i="31"/>
  <c r="I7" i="31" s="1"/>
  <c r="H6" i="31"/>
  <c r="I6" i="31" s="1"/>
  <c r="J5" i="31"/>
  <c r="G5" i="31" s="1"/>
  <c r="K4" i="31"/>
  <c r="H4" i="31" s="1"/>
  <c r="J4" i="31"/>
  <c r="G4" i="31" s="1"/>
  <c r="L3" i="31"/>
  <c r="K3" i="31"/>
  <c r="J3" i="31"/>
  <c r="C2" i="31"/>
  <c r="B2" i="31"/>
  <c r="H10" i="30"/>
  <c r="I10" i="30" s="1"/>
  <c r="H9" i="30"/>
  <c r="I9" i="30" s="1"/>
  <c r="J8" i="30"/>
  <c r="H8" i="30"/>
  <c r="I8" i="30" s="1"/>
  <c r="H7" i="30"/>
  <c r="I7" i="30" s="1"/>
  <c r="H6" i="30"/>
  <c r="I6" i="30" s="1"/>
  <c r="L5" i="30"/>
  <c r="K5" i="30"/>
  <c r="H5" i="30" s="1"/>
  <c r="J5" i="30"/>
  <c r="G5" i="30" s="1"/>
  <c r="J4" i="30"/>
  <c r="G4" i="30" s="1"/>
  <c r="L3" i="30"/>
  <c r="K3" i="30"/>
  <c r="J3" i="30"/>
  <c r="B2" i="30"/>
  <c r="H10" i="29"/>
  <c r="I10" i="29" s="1"/>
  <c r="H9" i="29"/>
  <c r="I9" i="29" s="1"/>
  <c r="H8" i="29"/>
  <c r="I8" i="29" s="1"/>
  <c r="H7" i="29"/>
  <c r="I7" i="29" s="1"/>
  <c r="H6" i="29"/>
  <c r="I6" i="29" s="1"/>
  <c r="K5" i="29"/>
  <c r="J5" i="29"/>
  <c r="K4" i="29"/>
  <c r="J4" i="29"/>
  <c r="L3" i="29"/>
  <c r="K3" i="29"/>
  <c r="J3" i="29"/>
  <c r="H10" i="28"/>
  <c r="I10" i="28" s="1"/>
  <c r="H9" i="28"/>
  <c r="I9" i="28" s="1"/>
  <c r="J8" i="28"/>
  <c r="K8" i="28" s="1"/>
  <c r="H8" i="28"/>
  <c r="I8" i="28" s="1"/>
  <c r="H7" i="28"/>
  <c r="I7" i="28" s="1"/>
  <c r="H6" i="28"/>
  <c r="I6" i="28" s="1"/>
  <c r="K5" i="28"/>
  <c r="H5" i="28" s="1"/>
  <c r="J5" i="28"/>
  <c r="G5" i="28" s="1"/>
  <c r="J4" i="28"/>
  <c r="G4" i="28" s="1"/>
  <c r="L3" i="28"/>
  <c r="K3" i="28"/>
  <c r="J3" i="28"/>
  <c r="C2" i="28"/>
  <c r="B2" i="28"/>
  <c r="H10" i="27"/>
  <c r="I10" i="27" s="1"/>
  <c r="H9" i="27"/>
  <c r="I9" i="27" s="1"/>
  <c r="J8" i="27"/>
  <c r="H8" i="27"/>
  <c r="I8" i="27" s="1"/>
  <c r="H7" i="27"/>
  <c r="I7" i="27" s="1"/>
  <c r="H6" i="27"/>
  <c r="I6" i="27" s="1"/>
  <c r="J5" i="27"/>
  <c r="G5" i="27" s="1"/>
  <c r="K4" i="27"/>
  <c r="H4" i="27" s="1"/>
  <c r="J4" i="27"/>
  <c r="G4" i="27" s="1"/>
  <c r="L3" i="27"/>
  <c r="K3" i="27"/>
  <c r="J3" i="27"/>
  <c r="C2" i="27"/>
  <c r="B2" i="27"/>
  <c r="H10" i="26"/>
  <c r="I10" i="26" s="1"/>
  <c r="H9" i="26"/>
  <c r="I9" i="26" s="1"/>
  <c r="J8" i="26"/>
  <c r="K8" i="26" s="1"/>
  <c r="H8" i="26"/>
  <c r="I8" i="26" s="1"/>
  <c r="H7" i="26"/>
  <c r="I7" i="26" s="1"/>
  <c r="I6" i="26"/>
  <c r="H6" i="26"/>
  <c r="K5" i="26"/>
  <c r="J5" i="26"/>
  <c r="K4" i="26"/>
  <c r="J4" i="26"/>
  <c r="L3" i="26"/>
  <c r="K3" i="26"/>
  <c r="J3" i="26"/>
  <c r="C2" i="26"/>
  <c r="I10" i="25"/>
  <c r="H10" i="25"/>
  <c r="I9" i="25"/>
  <c r="H9" i="25"/>
  <c r="J8" i="25"/>
  <c r="K8" i="25" s="1"/>
  <c r="L8" i="25" s="1"/>
  <c r="H8" i="25"/>
  <c r="I8" i="25" s="1"/>
  <c r="H7" i="25"/>
  <c r="I7" i="25" s="1"/>
  <c r="I6" i="25"/>
  <c r="H6" i="25"/>
  <c r="L5" i="25"/>
  <c r="K5" i="25"/>
  <c r="H5" i="25" s="1"/>
  <c r="J5" i="25"/>
  <c r="G5" i="25" s="1"/>
  <c r="I5" i="25" s="1"/>
  <c r="K4" i="25"/>
  <c r="H4" i="25" s="1"/>
  <c r="J4" i="25"/>
  <c r="G4" i="25"/>
  <c r="L3" i="25"/>
  <c r="K3" i="25"/>
  <c r="J3" i="25"/>
  <c r="C2" i="25"/>
  <c r="B2" i="25"/>
  <c r="H10" i="24"/>
  <c r="I10" i="24" s="1"/>
  <c r="H9" i="24"/>
  <c r="I9" i="24" s="1"/>
  <c r="H8" i="24"/>
  <c r="I8" i="24" s="1"/>
  <c r="H7" i="24"/>
  <c r="I7" i="24" s="1"/>
  <c r="H6" i="24"/>
  <c r="I6" i="24" s="1"/>
  <c r="L5" i="24"/>
  <c r="K5" i="24"/>
  <c r="J5" i="24"/>
  <c r="K4" i="24"/>
  <c r="J4" i="24"/>
  <c r="L3" i="24"/>
  <c r="K3" i="24"/>
  <c r="J3" i="24"/>
  <c r="I10" i="23"/>
  <c r="H10" i="23"/>
  <c r="H9" i="23"/>
  <c r="I9" i="23" s="1"/>
  <c r="L8" i="23"/>
  <c r="J8" i="23"/>
  <c r="K8" i="23" s="1"/>
  <c r="H8" i="23"/>
  <c r="I8" i="23" s="1"/>
  <c r="H7" i="23"/>
  <c r="I7" i="23" s="1"/>
  <c r="H6" i="23"/>
  <c r="I6" i="23" s="1"/>
  <c r="J5" i="23"/>
  <c r="G5" i="23" s="1"/>
  <c r="J4" i="23"/>
  <c r="G4" i="23" s="1"/>
  <c r="L3" i="23"/>
  <c r="K3" i="23"/>
  <c r="J3" i="23"/>
  <c r="C2" i="23"/>
  <c r="B2" i="23"/>
  <c r="I10" i="22"/>
  <c r="H10" i="22"/>
  <c r="I9" i="22"/>
  <c r="H9" i="22"/>
  <c r="H8" i="22"/>
  <c r="I8" i="22" s="1"/>
  <c r="H7" i="22"/>
  <c r="I7" i="22" s="1"/>
  <c r="H6" i="22"/>
  <c r="I6" i="22" s="1"/>
  <c r="K5" i="22"/>
  <c r="H5" i="22" s="1"/>
  <c r="J5" i="22"/>
  <c r="G5" i="22" s="1"/>
  <c r="J4" i="22"/>
  <c r="G4" i="22" s="1"/>
  <c r="L3" i="22"/>
  <c r="K3" i="22"/>
  <c r="J3" i="22"/>
  <c r="C2" i="22"/>
  <c r="B2" i="22"/>
  <c r="I10" i="21"/>
  <c r="H10" i="21"/>
  <c r="I9" i="21"/>
  <c r="H9" i="21"/>
  <c r="K8" i="21"/>
  <c r="L8" i="21" s="1"/>
  <c r="J8" i="21"/>
  <c r="I8" i="21"/>
  <c r="H8" i="21"/>
  <c r="H7" i="21"/>
  <c r="I7" i="21" s="1"/>
  <c r="I6" i="21"/>
  <c r="H6" i="21"/>
  <c r="K5" i="21"/>
  <c r="H5" i="21" s="1"/>
  <c r="J5" i="21"/>
  <c r="G5" i="21" s="1"/>
  <c r="K4" i="21"/>
  <c r="H4" i="21" s="1"/>
  <c r="J4" i="21"/>
  <c r="G4" i="21" s="1"/>
  <c r="L3" i="21"/>
  <c r="K3" i="21"/>
  <c r="J3" i="21"/>
  <c r="C2" i="21"/>
  <c r="B2" i="21"/>
  <c r="H10" i="20"/>
  <c r="I10" i="20" s="1"/>
  <c r="H9" i="20"/>
  <c r="I9" i="20" s="1"/>
  <c r="H8" i="20"/>
  <c r="I8" i="20" s="1"/>
  <c r="H7" i="20"/>
  <c r="I7" i="20" s="1"/>
  <c r="I6" i="20"/>
  <c r="H6" i="20"/>
  <c r="L5" i="20"/>
  <c r="K5" i="20"/>
  <c r="H5" i="20" s="1"/>
  <c r="J5" i="20"/>
  <c r="K4" i="20"/>
  <c r="J4" i="20"/>
  <c r="H4" i="20"/>
  <c r="L3" i="20"/>
  <c r="K3" i="20"/>
  <c r="J3" i="20"/>
  <c r="H10" i="19"/>
  <c r="I10" i="19" s="1"/>
  <c r="H9" i="19"/>
  <c r="I9" i="19" s="1"/>
  <c r="J8" i="19"/>
  <c r="K8" i="19" s="1"/>
  <c r="L8" i="19" s="1"/>
  <c r="H8" i="19"/>
  <c r="I8" i="19" s="1"/>
  <c r="H7" i="19"/>
  <c r="I7" i="19" s="1"/>
  <c r="H6" i="19"/>
  <c r="I6" i="19" s="1"/>
  <c r="K5" i="19"/>
  <c r="H5" i="19" s="1"/>
  <c r="J5" i="19"/>
  <c r="G5" i="19"/>
  <c r="J4" i="19"/>
  <c r="G4" i="19" s="1"/>
  <c r="L3" i="19"/>
  <c r="K3" i="19"/>
  <c r="J3" i="19"/>
  <c r="C2" i="19"/>
  <c r="B2" i="19"/>
  <c r="H10" i="18"/>
  <c r="I10" i="18" s="1"/>
  <c r="H9" i="18"/>
  <c r="I9" i="18" s="1"/>
  <c r="H8" i="18"/>
  <c r="I8" i="18" s="1"/>
  <c r="I7" i="18"/>
  <c r="H7" i="18"/>
  <c r="H6" i="18"/>
  <c r="I6" i="18" s="1"/>
  <c r="K5" i="18"/>
  <c r="J5" i="18"/>
  <c r="J4" i="18"/>
  <c r="L3" i="18"/>
  <c r="K3" i="18"/>
  <c r="J3" i="18"/>
  <c r="C2" i="18"/>
  <c r="B2" i="18"/>
  <c r="H10" i="17"/>
  <c r="I10" i="17" s="1"/>
  <c r="H9" i="17"/>
  <c r="I9" i="17" s="1"/>
  <c r="J8" i="17"/>
  <c r="H8" i="17"/>
  <c r="I8" i="17" s="1"/>
  <c r="H7" i="17"/>
  <c r="I7" i="17" s="1"/>
  <c r="I6" i="17"/>
  <c r="H6" i="17"/>
  <c r="J5" i="17"/>
  <c r="G5" i="17"/>
  <c r="L4" i="17"/>
  <c r="K4" i="17"/>
  <c r="H4" i="17" s="1"/>
  <c r="J4" i="17"/>
  <c r="G4" i="17" s="1"/>
  <c r="L3" i="17"/>
  <c r="K3" i="17"/>
  <c r="J3" i="17"/>
  <c r="B2" i="17"/>
  <c r="I10" i="16"/>
  <c r="H10" i="16"/>
  <c r="H9" i="16"/>
  <c r="I9" i="16" s="1"/>
  <c r="H8" i="16"/>
  <c r="I8" i="16" s="1"/>
  <c r="H7" i="16"/>
  <c r="I7" i="16" s="1"/>
  <c r="I6" i="16"/>
  <c r="H6" i="16"/>
  <c r="K5" i="16"/>
  <c r="J5" i="16"/>
  <c r="K4" i="16"/>
  <c r="H4" i="16" s="1"/>
  <c r="J4" i="16"/>
  <c r="L3" i="16"/>
  <c r="K3" i="16"/>
  <c r="J3" i="16"/>
  <c r="C2" i="16"/>
  <c r="H10" i="15"/>
  <c r="I10" i="15" s="1"/>
  <c r="H9" i="15"/>
  <c r="I9" i="15" s="1"/>
  <c r="J8" i="15"/>
  <c r="K8" i="15" s="1"/>
  <c r="H8" i="15"/>
  <c r="I8" i="15" s="1"/>
  <c r="H7" i="15"/>
  <c r="I7" i="15" s="1"/>
  <c r="H6" i="15"/>
  <c r="I6" i="15" s="1"/>
  <c r="K5" i="15"/>
  <c r="H5" i="15" s="1"/>
  <c r="J5" i="15"/>
  <c r="G5" i="15" s="1"/>
  <c r="J4" i="15"/>
  <c r="G4" i="15" s="1"/>
  <c r="L3" i="15"/>
  <c r="K3" i="15"/>
  <c r="J3" i="15"/>
  <c r="C2" i="15"/>
  <c r="B2" i="15"/>
  <c r="H10" i="14"/>
  <c r="I10" i="14" s="1"/>
  <c r="H9" i="14"/>
  <c r="I9" i="14" s="1"/>
  <c r="J8" i="14"/>
  <c r="K8" i="14" s="1"/>
  <c r="L8" i="14" s="1"/>
  <c r="H8" i="14"/>
  <c r="I8" i="14" s="1"/>
  <c r="I7" i="14"/>
  <c r="H7" i="14"/>
  <c r="H6" i="14"/>
  <c r="I6" i="14" s="1"/>
  <c r="K5" i="14"/>
  <c r="H5" i="14" s="1"/>
  <c r="J5" i="14"/>
  <c r="G5" i="14" s="1"/>
  <c r="K4" i="14"/>
  <c r="H4" i="14" s="1"/>
  <c r="J4" i="14"/>
  <c r="G4" i="14" s="1"/>
  <c r="L3" i="14"/>
  <c r="K3" i="14"/>
  <c r="J3" i="14"/>
  <c r="C2" i="14"/>
  <c r="B2" i="14"/>
  <c r="H10" i="104"/>
  <c r="I10" i="104" s="1"/>
  <c r="I9" i="104"/>
  <c r="H9" i="104"/>
  <c r="J8" i="104"/>
  <c r="H8" i="104"/>
  <c r="I8" i="104" s="1"/>
  <c r="H7" i="104"/>
  <c r="I7" i="104" s="1"/>
  <c r="I6" i="104"/>
  <c r="H6" i="104"/>
  <c r="L5" i="104"/>
  <c r="K5" i="104"/>
  <c r="H5" i="104" s="1"/>
  <c r="J5" i="104"/>
  <c r="G5" i="104"/>
  <c r="K4" i="104"/>
  <c r="H4" i="104" s="1"/>
  <c r="I4" i="104" s="1"/>
  <c r="J4" i="104"/>
  <c r="G4" i="104" s="1"/>
  <c r="L3" i="104"/>
  <c r="K3" i="104"/>
  <c r="J3" i="104"/>
  <c r="C2" i="104"/>
  <c r="B2" i="104"/>
  <c r="R17" i="105"/>
  <c r="S17" i="105" s="1"/>
  <c r="V17" i="105"/>
  <c r="W17" i="105" s="1"/>
  <c r="R18" i="105"/>
  <c r="S18" i="105" s="1"/>
  <c r="V18" i="105"/>
  <c r="W18" i="105"/>
  <c r="V16" i="105"/>
  <c r="R16" i="105"/>
  <c r="S16" i="105" s="1"/>
  <c r="M14" i="105"/>
  <c r="H10" i="105"/>
  <c r="I10" i="105" s="1"/>
  <c r="I9" i="105"/>
  <c r="H9" i="105"/>
  <c r="H8" i="105"/>
  <c r="I8" i="105" s="1"/>
  <c r="H7" i="105"/>
  <c r="I7" i="105" s="1"/>
  <c r="I6" i="105"/>
  <c r="H6" i="105"/>
  <c r="J5" i="105"/>
  <c r="J4" i="105"/>
  <c r="L3" i="105"/>
  <c r="K3" i="105"/>
  <c r="J3" i="105"/>
  <c r="C2" i="105"/>
  <c r="B2" i="55" l="1"/>
  <c r="G4" i="55"/>
  <c r="G5" i="55"/>
  <c r="H5" i="55"/>
  <c r="I5" i="55" s="1"/>
  <c r="G5" i="57"/>
  <c r="H5" i="57"/>
  <c r="I5" i="57" s="1"/>
  <c r="B2" i="57"/>
  <c r="G4" i="57"/>
  <c r="I4" i="57" s="1"/>
  <c r="L4" i="14"/>
  <c r="L5" i="16"/>
  <c r="W16" i="17"/>
  <c r="L5" i="17" s="1"/>
  <c r="L4" i="18"/>
  <c r="K4" i="18"/>
  <c r="L5" i="18"/>
  <c r="L5" i="19"/>
  <c r="L4" i="19"/>
  <c r="K4" i="19"/>
  <c r="H4" i="19" s="1"/>
  <c r="G4" i="20"/>
  <c r="J8" i="20"/>
  <c r="K8" i="20" s="1"/>
  <c r="L8" i="20" s="1"/>
  <c r="G5" i="20"/>
  <c r="I5" i="20" s="1"/>
  <c r="L5" i="21"/>
  <c r="W16" i="23"/>
  <c r="L5" i="23" s="1"/>
  <c r="K4" i="23"/>
  <c r="H4" i="23" s="1"/>
  <c r="I4" i="23" s="1"/>
  <c r="G4" i="24"/>
  <c r="L5" i="26"/>
  <c r="L4" i="26"/>
  <c r="L5" i="27"/>
  <c r="K5" i="27"/>
  <c r="H5" i="27" s="1"/>
  <c r="I5" i="27" s="1"/>
  <c r="L4" i="27"/>
  <c r="L5" i="28"/>
  <c r="H4" i="29"/>
  <c r="G4" i="29"/>
  <c r="I4" i="29" s="1"/>
  <c r="G5" i="29"/>
  <c r="J8" i="29"/>
  <c r="K8" i="29" s="1"/>
  <c r="L8" i="29" s="1"/>
  <c r="H5" i="29"/>
  <c r="I5" i="29" s="1"/>
  <c r="L5" i="31"/>
  <c r="L5" i="32"/>
  <c r="L5" i="33"/>
  <c r="L4" i="33"/>
  <c r="K5" i="33"/>
  <c r="H5" i="33" s="1"/>
  <c r="K5" i="34"/>
  <c r="H5" i="34" s="1"/>
  <c r="L5" i="35"/>
  <c r="K4" i="35"/>
  <c r="H4" i="35" s="1"/>
  <c r="I4" i="35" s="1"/>
  <c r="K5" i="36"/>
  <c r="H5" i="36" s="1"/>
  <c r="B2" i="36"/>
  <c r="G4" i="36"/>
  <c r="L5" i="38"/>
  <c r="L5" i="39"/>
  <c r="K4" i="39"/>
  <c r="H4" i="39" s="1"/>
  <c r="L5" i="40"/>
  <c r="G5" i="41"/>
  <c r="K8" i="41"/>
  <c r="L8" i="41" s="1"/>
  <c r="W16" i="41"/>
  <c r="L5" i="41" s="1"/>
  <c r="G4" i="41"/>
  <c r="L5" i="42"/>
  <c r="K5" i="42"/>
  <c r="H5" i="42" s="1"/>
  <c r="W16" i="43"/>
  <c r="L5" i="43" s="1"/>
  <c r="L5" i="44"/>
  <c r="L4" i="45"/>
  <c r="W46" i="45"/>
  <c r="L5" i="45" s="1"/>
  <c r="H5" i="46"/>
  <c r="I5" i="46" s="1"/>
  <c r="G4" i="46"/>
  <c r="L5" i="46"/>
  <c r="H4" i="47"/>
  <c r="J8" i="47"/>
  <c r="G5" i="47"/>
  <c r="K5" i="47"/>
  <c r="H5" i="47" s="1"/>
  <c r="L5" i="47"/>
  <c r="L4" i="49"/>
  <c r="K5" i="50"/>
  <c r="L5" i="51"/>
  <c r="S17" i="51"/>
  <c r="J8" i="51"/>
  <c r="G5" i="51"/>
  <c r="K5" i="51"/>
  <c r="H5" i="51" s="1"/>
  <c r="L4" i="53"/>
  <c r="L4" i="55"/>
  <c r="L5" i="55"/>
  <c r="K5" i="56"/>
  <c r="L4" i="57"/>
  <c r="K4" i="59"/>
  <c r="H4" i="59" s="1"/>
  <c r="I4" i="59" s="1"/>
  <c r="K5" i="59"/>
  <c r="H5" i="59" s="1"/>
  <c r="G4" i="60"/>
  <c r="G5" i="60"/>
  <c r="K5" i="60"/>
  <c r="H5" i="60" s="1"/>
  <c r="K5" i="61"/>
  <c r="H5" i="61" s="1"/>
  <c r="L4" i="61"/>
  <c r="L5" i="63"/>
  <c r="L4" i="65"/>
  <c r="L5" i="67"/>
  <c r="K5" i="68"/>
  <c r="H5" i="68" s="1"/>
  <c r="K5" i="69"/>
  <c r="H5" i="69" s="1"/>
  <c r="K4" i="69"/>
  <c r="H4" i="69" s="1"/>
  <c r="L8" i="69"/>
  <c r="L5" i="70"/>
  <c r="S17" i="71"/>
  <c r="L5" i="71"/>
  <c r="K5" i="71"/>
  <c r="H5" i="71" s="1"/>
  <c r="L4" i="73"/>
  <c r="W18" i="74"/>
  <c r="L5" i="74" s="1"/>
  <c r="L4" i="75"/>
  <c r="L5" i="75"/>
  <c r="L5" i="79"/>
  <c r="L4" i="80"/>
  <c r="B2" i="81"/>
  <c r="G4" i="81"/>
  <c r="G5" i="81"/>
  <c r="L4" i="81"/>
  <c r="L5" i="84"/>
  <c r="L8" i="85"/>
  <c r="L4" i="85"/>
  <c r="K4" i="85"/>
  <c r="H4" i="85" s="1"/>
  <c r="L5" i="91"/>
  <c r="L5" i="92"/>
  <c r="L5" i="94"/>
  <c r="H4" i="95"/>
  <c r="J8" i="95"/>
  <c r="B2" i="95"/>
  <c r="K5" i="95"/>
  <c r="H5" i="95" s="1"/>
  <c r="L4" i="95"/>
  <c r="L5" i="97"/>
  <c r="I4" i="97"/>
  <c r="L4" i="97"/>
  <c r="L4" i="98"/>
  <c r="K5" i="99"/>
  <c r="H5" i="99" s="1"/>
  <c r="I5" i="99" s="1"/>
  <c r="L4" i="99"/>
  <c r="L4" i="101"/>
  <c r="B2" i="102"/>
  <c r="K5" i="102"/>
  <c r="H5" i="102" s="1"/>
  <c r="G4" i="102"/>
  <c r="I5" i="30"/>
  <c r="I5" i="65"/>
  <c r="I5" i="69"/>
  <c r="K5" i="77"/>
  <c r="H5" i="77" s="1"/>
  <c r="K5" i="83"/>
  <c r="H5" i="83" s="1"/>
  <c r="I5" i="83" s="1"/>
  <c r="K5" i="90"/>
  <c r="H5" i="90" s="1"/>
  <c r="I5" i="90" s="1"/>
  <c r="I5" i="103"/>
  <c r="L5" i="49"/>
  <c r="L5" i="53"/>
  <c r="L5" i="61"/>
  <c r="L5" i="65"/>
  <c r="L5" i="69"/>
  <c r="L5" i="73"/>
  <c r="L5" i="77"/>
  <c r="L5" i="85"/>
  <c r="L5" i="89"/>
  <c r="L5" i="101"/>
  <c r="I4" i="55"/>
  <c r="K5" i="85"/>
  <c r="H5" i="85" s="1"/>
  <c r="I5" i="85" s="1"/>
  <c r="K5" i="91"/>
  <c r="H5" i="91" s="1"/>
  <c r="I5" i="91" s="1"/>
  <c r="L4" i="50"/>
  <c r="L4" i="94"/>
  <c r="I5" i="45"/>
  <c r="K4" i="55"/>
  <c r="H4" i="55" s="1"/>
  <c r="K5" i="96"/>
  <c r="L4" i="43"/>
  <c r="L5" i="50"/>
  <c r="L5" i="54"/>
  <c r="L5" i="58"/>
  <c r="L5" i="66"/>
  <c r="L5" i="78"/>
  <c r="L5" i="82"/>
  <c r="L5" i="86"/>
  <c r="L5" i="90"/>
  <c r="L5" i="98"/>
  <c r="K4" i="57"/>
  <c r="H4" i="57" s="1"/>
  <c r="K5" i="93"/>
  <c r="H5" i="93" s="1"/>
  <c r="K5" i="101"/>
  <c r="H5" i="101" s="1"/>
  <c r="I5" i="101" s="1"/>
  <c r="L4" i="40"/>
  <c r="L4" i="47"/>
  <c r="L4" i="51"/>
  <c r="L4" i="59"/>
  <c r="L4" i="67"/>
  <c r="L4" i="71"/>
  <c r="L4" i="79"/>
  <c r="L4" i="83"/>
  <c r="L4" i="87"/>
  <c r="L4" i="91"/>
  <c r="I4" i="43"/>
  <c r="K5" i="48"/>
  <c r="H5" i="48" s="1"/>
  <c r="K4" i="49"/>
  <c r="H4" i="49" s="1"/>
  <c r="K4" i="53"/>
  <c r="H4" i="53" s="1"/>
  <c r="K5" i="79"/>
  <c r="H5" i="79" s="1"/>
  <c r="I5" i="79" s="1"/>
  <c r="K4" i="81"/>
  <c r="H4" i="81" s="1"/>
  <c r="K5" i="86"/>
  <c r="H5" i="86" s="1"/>
  <c r="L5" i="83"/>
  <c r="L5" i="87"/>
  <c r="L5" i="99"/>
  <c r="L4" i="77"/>
  <c r="I4" i="51"/>
  <c r="I5" i="53"/>
  <c r="K5" i="76"/>
  <c r="H5" i="76" s="1"/>
  <c r="K5" i="80"/>
  <c r="I5" i="94"/>
  <c r="L4" i="25"/>
  <c r="L4" i="28"/>
  <c r="L4" i="41"/>
  <c r="L4" i="56"/>
  <c r="L4" i="60"/>
  <c r="L4" i="88"/>
  <c r="I4" i="65"/>
  <c r="K4" i="77"/>
  <c r="H4" i="77" s="1"/>
  <c r="K5" i="82"/>
  <c r="H5" i="82" s="1"/>
  <c r="K5" i="87"/>
  <c r="H5" i="87" s="1"/>
  <c r="I5" i="87" s="1"/>
  <c r="K5" i="89"/>
  <c r="H5" i="89" s="1"/>
  <c r="K5" i="98"/>
  <c r="H5" i="98" s="1"/>
  <c r="I5" i="98" s="1"/>
  <c r="L5" i="15"/>
  <c r="L4" i="22"/>
  <c r="L4" i="38"/>
  <c r="L5" i="48"/>
  <c r="L5" i="52"/>
  <c r="L5" i="56"/>
  <c r="L5" i="60"/>
  <c r="L5" i="64"/>
  <c r="L5" i="68"/>
  <c r="L5" i="72"/>
  <c r="L5" i="76"/>
  <c r="L5" i="80"/>
  <c r="L5" i="96"/>
  <c r="K4" i="64"/>
  <c r="H4" i="64" s="1"/>
  <c r="I4" i="64" s="1"/>
  <c r="S16" i="64"/>
  <c r="L4" i="64" s="1"/>
  <c r="S16" i="68"/>
  <c r="L4" i="68" s="1"/>
  <c r="K4" i="68"/>
  <c r="H4" i="68" s="1"/>
  <c r="I4" i="68" s="1"/>
  <c r="K4" i="72"/>
  <c r="H4" i="72" s="1"/>
  <c r="S16" i="72"/>
  <c r="L4" i="72" s="1"/>
  <c r="K4" i="76"/>
  <c r="H4" i="76" s="1"/>
  <c r="I4" i="76" s="1"/>
  <c r="S16" i="76"/>
  <c r="L4" i="76" s="1"/>
  <c r="K4" i="84"/>
  <c r="H4" i="84" s="1"/>
  <c r="I4" i="84" s="1"/>
  <c r="S16" i="84"/>
  <c r="L4" i="84" s="1"/>
  <c r="S16" i="92"/>
  <c r="L4" i="92" s="1"/>
  <c r="K4" i="92"/>
  <c r="H4" i="92" s="1"/>
  <c r="I4" i="92" s="1"/>
  <c r="S16" i="96"/>
  <c r="L4" i="96" s="1"/>
  <c r="K4" i="96"/>
  <c r="H4" i="96" s="1"/>
  <c r="K4" i="100"/>
  <c r="H4" i="100" s="1"/>
  <c r="I4" i="100" s="1"/>
  <c r="S16" i="100"/>
  <c r="L4" i="100" s="1"/>
  <c r="I5" i="14"/>
  <c r="K4" i="88"/>
  <c r="K4" i="32"/>
  <c r="H4" i="32" s="1"/>
  <c r="S16" i="32"/>
  <c r="L4" i="32" s="1"/>
  <c r="S16" i="44"/>
  <c r="L4" i="44" s="1"/>
  <c r="K4" i="44"/>
  <c r="H4" i="44" s="1"/>
  <c r="I4" i="44" s="1"/>
  <c r="I5" i="19"/>
  <c r="K4" i="38"/>
  <c r="H4" i="38" s="1"/>
  <c r="I4" i="38" s="1"/>
  <c r="I5" i="52"/>
  <c r="I5" i="95"/>
  <c r="K4" i="42"/>
  <c r="H4" i="42" s="1"/>
  <c r="S16" i="42"/>
  <c r="L4" i="42" s="1"/>
  <c r="K4" i="22"/>
  <c r="H4" i="22" s="1"/>
  <c r="I4" i="22" s="1"/>
  <c r="I4" i="31"/>
  <c r="S16" i="36"/>
  <c r="L4" i="36" s="1"/>
  <c r="K4" i="36"/>
  <c r="H4" i="36" s="1"/>
  <c r="I4" i="36" s="1"/>
  <c r="K4" i="46"/>
  <c r="H4" i="46" s="1"/>
  <c r="I4" i="46" s="1"/>
  <c r="S16" i="46"/>
  <c r="L4" i="46" s="1"/>
  <c r="K4" i="54"/>
  <c r="H4" i="54" s="1"/>
  <c r="I4" i="54" s="1"/>
  <c r="S16" i="54"/>
  <c r="L4" i="54" s="1"/>
  <c r="S16" i="62"/>
  <c r="L4" i="62" s="1"/>
  <c r="K4" i="62"/>
  <c r="H4" i="62" s="1"/>
  <c r="I4" i="62" s="1"/>
  <c r="K4" i="66"/>
  <c r="S16" i="66"/>
  <c r="L4" i="66" s="1"/>
  <c r="K4" i="70"/>
  <c r="H4" i="70" s="1"/>
  <c r="I4" i="70" s="1"/>
  <c r="S16" i="70"/>
  <c r="L4" i="70" s="1"/>
  <c r="K4" i="74"/>
  <c r="S16" i="74"/>
  <c r="L4" i="74" s="1"/>
  <c r="K4" i="78"/>
  <c r="H4" i="78" s="1"/>
  <c r="I4" i="78" s="1"/>
  <c r="S16" i="78"/>
  <c r="L4" i="78" s="1"/>
  <c r="K4" i="82"/>
  <c r="H4" i="82" s="1"/>
  <c r="I4" i="82" s="1"/>
  <c r="S16" i="82"/>
  <c r="L4" i="82" s="1"/>
  <c r="K4" i="86"/>
  <c r="H4" i="86" s="1"/>
  <c r="I4" i="86" s="1"/>
  <c r="S16" i="86"/>
  <c r="L4" i="86" s="1"/>
  <c r="K4" i="90"/>
  <c r="H4" i="90" s="1"/>
  <c r="S16" i="90"/>
  <c r="L4" i="90" s="1"/>
  <c r="K4" i="102"/>
  <c r="H4" i="102" s="1"/>
  <c r="I4" i="102" s="1"/>
  <c r="S16" i="102"/>
  <c r="L4" i="102" s="1"/>
  <c r="K4" i="28"/>
  <c r="H4" i="28" s="1"/>
  <c r="I4" i="28" s="1"/>
  <c r="I4" i="49"/>
  <c r="K4" i="60"/>
  <c r="H4" i="60" s="1"/>
  <c r="I4" i="60" s="1"/>
  <c r="K4" i="80"/>
  <c r="K4" i="30"/>
  <c r="H4" i="30" s="1"/>
  <c r="I4" i="30" s="1"/>
  <c r="S16" i="30"/>
  <c r="L4" i="30" s="1"/>
  <c r="S16" i="48"/>
  <c r="L4" i="48" s="1"/>
  <c r="K4" i="48"/>
  <c r="H4" i="48" s="1"/>
  <c r="I5" i="23"/>
  <c r="K4" i="56"/>
  <c r="H4" i="56" s="1"/>
  <c r="K4" i="52"/>
  <c r="H4" i="52" s="1"/>
  <c r="I4" i="52" s="1"/>
  <c r="S16" i="52"/>
  <c r="L4" i="52" s="1"/>
  <c r="I4" i="17"/>
  <c r="I5" i="21"/>
  <c r="S16" i="34"/>
  <c r="L4" i="34" s="1"/>
  <c r="K4" i="34"/>
  <c r="H4" i="34" s="1"/>
  <c r="I5" i="35"/>
  <c r="I5" i="49"/>
  <c r="I4" i="73"/>
  <c r="I4" i="41"/>
  <c r="I4" i="61"/>
  <c r="I5" i="62"/>
  <c r="G5" i="24"/>
  <c r="H5" i="32"/>
  <c r="G4" i="48"/>
  <c r="G4" i="56"/>
  <c r="G4" i="64"/>
  <c r="G4" i="72"/>
  <c r="G4" i="80"/>
  <c r="G4" i="88"/>
  <c r="I5" i="41"/>
  <c r="I4" i="45"/>
  <c r="I5" i="93"/>
  <c r="G4" i="18"/>
  <c r="G5" i="42"/>
  <c r="I5" i="42" s="1"/>
  <c r="G5" i="74"/>
  <c r="I5" i="74" s="1"/>
  <c r="G5" i="82"/>
  <c r="K8" i="50"/>
  <c r="L8" i="50" s="1"/>
  <c r="K8" i="58"/>
  <c r="L8" i="58" s="1"/>
  <c r="I5" i="32"/>
  <c r="I5" i="15"/>
  <c r="H4" i="18"/>
  <c r="I4" i="18" s="1"/>
  <c r="H4" i="24"/>
  <c r="I4" i="24" s="1"/>
  <c r="G5" i="26"/>
  <c r="L8" i="32"/>
  <c r="I5" i="39"/>
  <c r="G4" i="40"/>
  <c r="J8" i="42"/>
  <c r="K8" i="42" s="1"/>
  <c r="I5" i="43"/>
  <c r="B2" i="48"/>
  <c r="G4" i="50"/>
  <c r="I4" i="50" s="1"/>
  <c r="L8" i="57"/>
  <c r="I5" i="61"/>
  <c r="G5" i="64"/>
  <c r="I5" i="64" s="1"/>
  <c r="G5" i="80"/>
  <c r="J8" i="80"/>
  <c r="L8" i="80" s="1"/>
  <c r="B2" i="88"/>
  <c r="H4" i="88"/>
  <c r="I5" i="92"/>
  <c r="I4" i="93"/>
  <c r="H5" i="96"/>
  <c r="I5" i="96" s="1"/>
  <c r="G4" i="96"/>
  <c r="J8" i="24"/>
  <c r="G4" i="26"/>
  <c r="I5" i="31"/>
  <c r="I4" i="37"/>
  <c r="G5" i="48"/>
  <c r="K8" i="48"/>
  <c r="L8" i="48" s="1"/>
  <c r="G5" i="56"/>
  <c r="H4" i="58"/>
  <c r="I4" i="58" s="1"/>
  <c r="J8" i="64"/>
  <c r="L8" i="65"/>
  <c r="H5" i="66"/>
  <c r="I5" i="66" s="1"/>
  <c r="G5" i="72"/>
  <c r="G4" i="74"/>
  <c r="I4" i="74" s="1"/>
  <c r="H5" i="80"/>
  <c r="I5" i="80" s="1"/>
  <c r="B2" i="82"/>
  <c r="G5" i="88"/>
  <c r="I5" i="88" s="1"/>
  <c r="L8" i="97"/>
  <c r="G4" i="16"/>
  <c r="I4" i="16" s="1"/>
  <c r="B2" i="24"/>
  <c r="G5" i="18"/>
  <c r="J8" i="18"/>
  <c r="K8" i="18" s="1"/>
  <c r="L8" i="18" s="1"/>
  <c r="I4" i="20"/>
  <c r="H4" i="26"/>
  <c r="H5" i="26"/>
  <c r="I5" i="28"/>
  <c r="L8" i="28"/>
  <c r="G4" i="32"/>
  <c r="I4" i="32" s="1"/>
  <c r="I5" i="38"/>
  <c r="B2" i="40"/>
  <c r="H5" i="40"/>
  <c r="G4" i="42"/>
  <c r="B2" i="50"/>
  <c r="G5" i="50"/>
  <c r="L8" i="63"/>
  <c r="H5" i="72"/>
  <c r="J8" i="72"/>
  <c r="H4" i="74"/>
  <c r="I4" i="81"/>
  <c r="H5" i="88"/>
  <c r="L8" i="93"/>
  <c r="H5" i="18"/>
  <c r="I4" i="15"/>
  <c r="B2" i="16"/>
  <c r="I5" i="17"/>
  <c r="I4" i="19"/>
  <c r="H5" i="24"/>
  <c r="I4" i="27"/>
  <c r="B2" i="32"/>
  <c r="I5" i="33"/>
  <c r="G4" i="34"/>
  <c r="K8" i="37"/>
  <c r="L8" i="37" s="1"/>
  <c r="I4" i="39"/>
  <c r="G5" i="40"/>
  <c r="K8" i="45"/>
  <c r="L8" i="45" s="1"/>
  <c r="H5" i="56"/>
  <c r="B2" i="58"/>
  <c r="G5" i="58"/>
  <c r="I5" i="59"/>
  <c r="L8" i="59"/>
  <c r="I5" i="60"/>
  <c r="I5" i="63"/>
  <c r="G4" i="66"/>
  <c r="I4" i="67"/>
  <c r="I5" i="71"/>
  <c r="J8" i="74"/>
  <c r="I5" i="75"/>
  <c r="I5" i="76"/>
  <c r="I4" i="77"/>
  <c r="I5" i="78"/>
  <c r="B2" i="96"/>
  <c r="G4" i="98"/>
  <c r="I5" i="34"/>
  <c r="H5" i="16"/>
  <c r="I5" i="22"/>
  <c r="I5" i="37"/>
  <c r="H5" i="50"/>
  <c r="H5" i="58"/>
  <c r="H4" i="66"/>
  <c r="I5" i="68"/>
  <c r="B2" i="74"/>
  <c r="L8" i="81"/>
  <c r="I4" i="94"/>
  <c r="H4" i="98"/>
  <c r="I4" i="40"/>
  <c r="G5" i="16"/>
  <c r="B2" i="42"/>
  <c r="I4" i="47"/>
  <c r="I5" i="67"/>
  <c r="I5" i="70"/>
  <c r="H4" i="80"/>
  <c r="I4" i="80" s="1"/>
  <c r="I5" i="86"/>
  <c r="G4" i="90"/>
  <c r="I4" i="90" s="1"/>
  <c r="K8" i="22"/>
  <c r="L8" i="22" s="1"/>
  <c r="K8" i="104"/>
  <c r="L8" i="104" s="1"/>
  <c r="K8" i="17"/>
  <c r="L8" i="17" s="1"/>
  <c r="K8" i="24"/>
  <c r="L8" i="24" s="1"/>
  <c r="I5" i="51"/>
  <c r="I4" i="14"/>
  <c r="I4" i="25"/>
  <c r="I4" i="33"/>
  <c r="K8" i="51"/>
  <c r="L8" i="51" s="1"/>
  <c r="K8" i="35"/>
  <c r="L8" i="35" s="1"/>
  <c r="I5" i="36"/>
  <c r="K8" i="27"/>
  <c r="L8" i="27" s="1"/>
  <c r="I5" i="104"/>
  <c r="I4" i="21"/>
  <c r="L8" i="15"/>
  <c r="I5" i="47"/>
  <c r="L8" i="31"/>
  <c r="I4" i="53"/>
  <c r="L8" i="38"/>
  <c r="L8" i="43"/>
  <c r="K8" i="100"/>
  <c r="L8" i="100" s="1"/>
  <c r="K8" i="47"/>
  <c r="L8" i="47" s="1"/>
  <c r="K8" i="92"/>
  <c r="L8" i="92" s="1"/>
  <c r="K8" i="30"/>
  <c r="L8" i="30" s="1"/>
  <c r="L8" i="42"/>
  <c r="I5" i="54"/>
  <c r="K8" i="80"/>
  <c r="L8" i="26"/>
  <c r="L8" i="34"/>
  <c r="L8" i="39"/>
  <c r="L8" i="49"/>
  <c r="K8" i="52"/>
  <c r="L8" i="52" s="1"/>
  <c r="L8" i="53"/>
  <c r="K8" i="76"/>
  <c r="L8" i="76" s="1"/>
  <c r="I5" i="44"/>
  <c r="L8" i="46"/>
  <c r="K8" i="55"/>
  <c r="L8" i="55" s="1"/>
  <c r="K8" i="56"/>
  <c r="L8" i="56" s="1"/>
  <c r="K8" i="61"/>
  <c r="L8" i="61"/>
  <c r="I4" i="69"/>
  <c r="I4" i="87"/>
  <c r="K8" i="96"/>
  <c r="L8" i="96" s="1"/>
  <c r="I5" i="100"/>
  <c r="I4" i="101"/>
  <c r="I5" i="102"/>
  <c r="K8" i="88"/>
  <c r="L8" i="88" s="1"/>
  <c r="L8" i="95"/>
  <c r="K8" i="62"/>
  <c r="L8" i="62" s="1"/>
  <c r="L8" i="67"/>
  <c r="K8" i="72"/>
  <c r="L8" i="72" s="1"/>
  <c r="I5" i="73"/>
  <c r="L8" i="73"/>
  <c r="I4" i="75"/>
  <c r="I4" i="83"/>
  <c r="I4" i="89"/>
  <c r="I4" i="99"/>
  <c r="I4" i="103"/>
  <c r="K8" i="68"/>
  <c r="L8" i="68" s="1"/>
  <c r="I4" i="79"/>
  <c r="I5" i="81"/>
  <c r="I4" i="95"/>
  <c r="I5" i="97"/>
  <c r="I4" i="71"/>
  <c r="I5" i="77"/>
  <c r="K8" i="84"/>
  <c r="L8" i="84" s="1"/>
  <c r="I4" i="91"/>
  <c r="I5" i="84"/>
  <c r="I4" i="85"/>
  <c r="I5" i="89"/>
  <c r="K8" i="79"/>
  <c r="L8" i="79" s="1"/>
  <c r="K8" i="83"/>
  <c r="L8" i="83" s="1"/>
  <c r="K8" i="87"/>
  <c r="L8" i="87" s="1"/>
  <c r="K8" i="91"/>
  <c r="L8" i="91" s="1"/>
  <c r="K8" i="95"/>
  <c r="K8" i="99"/>
  <c r="L8" i="99" s="1"/>
  <c r="K8" i="103"/>
  <c r="L8" i="103" s="1"/>
  <c r="K4" i="105"/>
  <c r="H4" i="105" s="1"/>
  <c r="L4" i="105"/>
  <c r="K5" i="105"/>
  <c r="H5" i="105" s="1"/>
  <c r="W16" i="105"/>
  <c r="L5" i="105" s="1"/>
  <c r="J8" i="105"/>
  <c r="B2" i="105"/>
  <c r="G5" i="105"/>
  <c r="G4" i="105"/>
  <c r="K8" i="105"/>
  <c r="L8" i="105" s="1"/>
  <c r="I5" i="18" l="1"/>
  <c r="I5" i="48"/>
  <c r="I4" i="48"/>
  <c r="I4" i="98"/>
  <c r="I4" i="72"/>
  <c r="I4" i="56"/>
  <c r="I5" i="16"/>
  <c r="I5" i="56"/>
  <c r="I5" i="24"/>
  <c r="I5" i="40"/>
  <c r="I4" i="88"/>
  <c r="I5" i="82"/>
  <c r="I4" i="42"/>
  <c r="I4" i="66"/>
  <c r="K8" i="74"/>
  <c r="L8" i="74" s="1"/>
  <c r="I4" i="34"/>
  <c r="K8" i="64"/>
  <c r="L8" i="64"/>
  <c r="I4" i="26"/>
  <c r="I5" i="58"/>
  <c r="I5" i="26"/>
  <c r="I5" i="50"/>
  <c r="I5" i="72"/>
  <c r="I4" i="96"/>
  <c r="I4" i="105"/>
  <c r="I5" i="105"/>
  <c r="D1" i="12" l="1"/>
</calcChain>
</file>

<file path=xl/sharedStrings.xml><?xml version="1.0" encoding="utf-8"?>
<sst xmlns="http://schemas.openxmlformats.org/spreadsheetml/2006/main" count="14609" uniqueCount="3709">
  <si>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</si>
  <si>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</si>
  <si>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</si>
  <si>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</si>
  <si>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</si>
  <si>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</si>
  <si>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</si>
  <si>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</si>
  <si>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</si>
  <si>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</si>
  <si>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</si>
  <si>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</si>
  <si>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</si>
  <si>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801157</t>
  </si>
  <si>
    <t>42562</t>
  </si>
  <si>
    <t>MAŁOPOLSKIE</t>
  </si>
  <si>
    <t>WADOWICKI</t>
  </si>
  <si>
    <t>ANDRYCHÓW</t>
  </si>
  <si>
    <t>0045014</t>
  </si>
  <si>
    <t>BRZEZINKA</t>
  </si>
  <si>
    <t>20254</t>
  </si>
  <si>
    <t>UL. SŁONECZNA</t>
  </si>
  <si>
    <t/>
  </si>
  <si>
    <t>OŚWIĘCIMSKI</t>
  </si>
  <si>
    <t>5766987</t>
  </si>
  <si>
    <t>62297,62304</t>
  </si>
  <si>
    <t>0045089</t>
  </si>
  <si>
    <t>INWAŁD</t>
  </si>
  <si>
    <t>23485</t>
  </si>
  <si>
    <t>UL. WADOWICKA</t>
  </si>
  <si>
    <t>2289200</t>
  </si>
  <si>
    <t>66129,66130</t>
  </si>
  <si>
    <t>0045221</t>
  </si>
  <si>
    <t>ROCZYNY</t>
  </si>
  <si>
    <t>21970</t>
  </si>
  <si>
    <t>UL. SZKOLNA</t>
  </si>
  <si>
    <t>2270167</t>
  </si>
  <si>
    <t>63251,63282</t>
  </si>
  <si>
    <t>0045333</t>
  </si>
  <si>
    <t>RZYKI</t>
  </si>
  <si>
    <t>49771</t>
  </si>
  <si>
    <t>OS. OS. SZCZĘŚNIAKI</t>
  </si>
  <si>
    <t>2242777</t>
  </si>
  <si>
    <t>58995,59023</t>
  </si>
  <si>
    <t>0045681</t>
  </si>
  <si>
    <t>SUŁKOWICE</t>
  </si>
  <si>
    <t>02614</t>
  </si>
  <si>
    <t>UL. CENTRALNA</t>
  </si>
  <si>
    <t>3728143</t>
  </si>
  <si>
    <t>56448,56454</t>
  </si>
  <si>
    <t>18273</t>
  </si>
  <si>
    <t>UL. RACŁAWICKA</t>
  </si>
  <si>
    <t>6340680</t>
  </si>
  <si>
    <t>60022,60023</t>
  </si>
  <si>
    <t>0045830</t>
  </si>
  <si>
    <t>TARGANICE</t>
  </si>
  <si>
    <t>01103</t>
  </si>
  <si>
    <t>UL. BESKIDZKA</t>
  </si>
  <si>
    <t>2187611</t>
  </si>
  <si>
    <t>62098,62101</t>
  </si>
  <si>
    <t>0046048</t>
  </si>
  <si>
    <t>ZAGÓRNIK</t>
  </si>
  <si>
    <t>99999</t>
  </si>
  <si>
    <t>CHRZĄSTOWICE</t>
  </si>
  <si>
    <t>UL. KRAKOWSKA</t>
  </si>
  <si>
    <t>UL. ŚW. FLORIANA</t>
  </si>
  <si>
    <t>4870937</t>
  </si>
  <si>
    <t>72828</t>
  </si>
  <si>
    <t>SUSKI</t>
  </si>
  <si>
    <t>BUDZÓW</t>
  </si>
  <si>
    <t>0048685</t>
  </si>
  <si>
    <t>BACZYN</t>
  </si>
  <si>
    <t>NOWOTARSKI</t>
  </si>
  <si>
    <t>2062575</t>
  </si>
  <si>
    <t>70898</t>
  </si>
  <si>
    <t>0049466</t>
  </si>
  <si>
    <t>2338867</t>
  </si>
  <si>
    <t>70897</t>
  </si>
  <si>
    <t>2338868</t>
  </si>
  <si>
    <t>63301</t>
  </si>
  <si>
    <t>4171144</t>
  </si>
  <si>
    <t>70896</t>
  </si>
  <si>
    <t>0049897</t>
  </si>
  <si>
    <t>JACHÓWKA</t>
  </si>
  <si>
    <t>767125</t>
  </si>
  <si>
    <t>72826</t>
  </si>
  <si>
    <t>0050179</t>
  </si>
  <si>
    <t>PALCZA</t>
  </si>
  <si>
    <t>3409406</t>
  </si>
  <si>
    <t>57732,70327</t>
  </si>
  <si>
    <t>CHEŁMEK</t>
  </si>
  <si>
    <t>0050676</t>
  </si>
  <si>
    <t>BOBREK</t>
  </si>
  <si>
    <t>13915</t>
  </si>
  <si>
    <t>UL. NADWIŚLAŃSKA</t>
  </si>
  <si>
    <t>5511786</t>
  </si>
  <si>
    <t>75183,75184</t>
  </si>
  <si>
    <t>0050736</t>
  </si>
  <si>
    <t>GORZÓW</t>
  </si>
  <si>
    <t>7332840</t>
  </si>
  <si>
    <t>105639,105643</t>
  </si>
  <si>
    <t>KALWARIA ZEBRZYDOWSKA</t>
  </si>
  <si>
    <t>0056259</t>
  </si>
  <si>
    <t>BARWAŁD GÓRNY</t>
  </si>
  <si>
    <t>8988016</t>
  </si>
  <si>
    <t>105648,105649</t>
  </si>
  <si>
    <t>0056348</t>
  </si>
  <si>
    <t>BARWAŁD ŚREDNI</t>
  </si>
  <si>
    <t>8184143</t>
  </si>
  <si>
    <t>105384,105385</t>
  </si>
  <si>
    <t>0056503</t>
  </si>
  <si>
    <t>BRODY</t>
  </si>
  <si>
    <t>8693136</t>
  </si>
  <si>
    <t>105645,105646</t>
  </si>
  <si>
    <t>0056667</t>
  </si>
  <si>
    <t>LEŃCZE</t>
  </si>
  <si>
    <t>5253527</t>
  </si>
  <si>
    <t>113652</t>
  </si>
  <si>
    <t>0056733</t>
  </si>
  <si>
    <t>PODOLANY</t>
  </si>
  <si>
    <t>2430698</t>
  </si>
  <si>
    <t>105386,105387</t>
  </si>
  <si>
    <t>0056779</t>
  </si>
  <si>
    <t>PRZYTKOWICE</t>
  </si>
  <si>
    <t>7291468</t>
  </si>
  <si>
    <t>105651,105652</t>
  </si>
  <si>
    <t>0056928</t>
  </si>
  <si>
    <t>STANISŁAW DOLNY</t>
  </si>
  <si>
    <t>2146838</t>
  </si>
  <si>
    <t>111279</t>
  </si>
  <si>
    <t>3536308</t>
  </si>
  <si>
    <t>64890</t>
  </si>
  <si>
    <t>0057023</t>
  </si>
  <si>
    <t>ZARZYCE WIELKIE</t>
  </si>
  <si>
    <t>4044807</t>
  </si>
  <si>
    <t>105633,105641</t>
  </si>
  <si>
    <t>0057052</t>
  </si>
  <si>
    <t>ZEBRZYDOWICE</t>
  </si>
  <si>
    <t>4362990</t>
  </si>
  <si>
    <t>64053,69404</t>
  </si>
  <si>
    <t>KĘTY</t>
  </si>
  <si>
    <t>0057135</t>
  </si>
  <si>
    <t>BIELANY</t>
  </si>
  <si>
    <t>11604</t>
  </si>
  <si>
    <t>UL. ŁĘCKA</t>
  </si>
  <si>
    <t>4746893</t>
  </si>
  <si>
    <t>68057,69406</t>
  </si>
  <si>
    <t>0057247</t>
  </si>
  <si>
    <t>BULOWICE</t>
  </si>
  <si>
    <t>01279</t>
  </si>
  <si>
    <t>UL. BIELSKA</t>
  </si>
  <si>
    <t>00157</t>
  </si>
  <si>
    <t>UL. AKACJOWA</t>
  </si>
  <si>
    <t>7295778</t>
  </si>
  <si>
    <t>69401</t>
  </si>
  <si>
    <t>0057402</t>
  </si>
  <si>
    <t>MALEC</t>
  </si>
  <si>
    <t>22548</t>
  </si>
  <si>
    <t>UL. ŚWIĘTOJAŃSKA</t>
  </si>
  <si>
    <t>7101664</t>
  </si>
  <si>
    <t>64052,69403</t>
  </si>
  <si>
    <t>0057477</t>
  </si>
  <si>
    <t>NOWA WIEŚ</t>
  </si>
  <si>
    <t>09111</t>
  </si>
  <si>
    <t>UL. STANISŁAWA KONARSKIEGO</t>
  </si>
  <si>
    <t>4111228</t>
  </si>
  <si>
    <t>64054,69868</t>
  </si>
  <si>
    <t>0057520</t>
  </si>
  <si>
    <t>WITKOWICE</t>
  </si>
  <si>
    <t>5893999</t>
  </si>
  <si>
    <t>106669,106888</t>
  </si>
  <si>
    <t>LANCKORONA</t>
  </si>
  <si>
    <t>0058198</t>
  </si>
  <si>
    <t>IZDEBNIK</t>
  </si>
  <si>
    <t>7523961</t>
  </si>
  <si>
    <t>88516</t>
  </si>
  <si>
    <t>0058330</t>
  </si>
  <si>
    <t>JASTRZĘBIA</t>
  </si>
  <si>
    <t>793157</t>
  </si>
  <si>
    <t>106670,89339</t>
  </si>
  <si>
    <t>0058376</t>
  </si>
  <si>
    <t>797873</t>
  </si>
  <si>
    <t>106671,106672</t>
  </si>
  <si>
    <t>0058531</t>
  </si>
  <si>
    <t>SKAWINKI</t>
  </si>
  <si>
    <t>MAKÓW PODHALAŃSKI</t>
  </si>
  <si>
    <t>9052394</t>
  </si>
  <si>
    <t>88872,88873</t>
  </si>
  <si>
    <t>0060717</t>
  </si>
  <si>
    <t>JUSZCZYN</t>
  </si>
  <si>
    <t>MUCHARZ</t>
  </si>
  <si>
    <t>797520</t>
  </si>
  <si>
    <t>106831</t>
  </si>
  <si>
    <t>0062969</t>
  </si>
  <si>
    <t>4555680</t>
  </si>
  <si>
    <t>106826</t>
  </si>
  <si>
    <t>0063118</t>
  </si>
  <si>
    <t>ŚWINNA PORĘBA</t>
  </si>
  <si>
    <t>5894065</t>
  </si>
  <si>
    <t>59675,59676</t>
  </si>
  <si>
    <t>OSIEK</t>
  </si>
  <si>
    <t>0063414</t>
  </si>
  <si>
    <t>05635</t>
  </si>
  <si>
    <t>UL. GŁÓWNA</t>
  </si>
  <si>
    <t>6849419</t>
  </si>
  <si>
    <t>42329</t>
  </si>
  <si>
    <t>OŚWIĘCIM</t>
  </si>
  <si>
    <t>BABICE</t>
  </si>
  <si>
    <t>5125850</t>
  </si>
  <si>
    <t>84813</t>
  </si>
  <si>
    <t>0063680</t>
  </si>
  <si>
    <t>2058781</t>
  </si>
  <si>
    <t>82373</t>
  </si>
  <si>
    <t>0063779</t>
  </si>
  <si>
    <t>GROJEC</t>
  </si>
  <si>
    <t>14832</t>
  </si>
  <si>
    <t>AL. OGRODOWA</t>
  </si>
  <si>
    <t>5320289</t>
  </si>
  <si>
    <t>84816</t>
  </si>
  <si>
    <t>0063940</t>
  </si>
  <si>
    <t>PORĘBA WIELKA</t>
  </si>
  <si>
    <t>15708</t>
  </si>
  <si>
    <t>AL. PARKOWA</t>
  </si>
  <si>
    <t>2084182</t>
  </si>
  <si>
    <t>83559</t>
  </si>
  <si>
    <t>0064106</t>
  </si>
  <si>
    <t>WŁOSIENICA</t>
  </si>
  <si>
    <t>21605</t>
  </si>
  <si>
    <t>UL. JÓZEFA SUSKIEGO</t>
  </si>
  <si>
    <t>6659391</t>
  </si>
  <si>
    <t>72128</t>
  </si>
  <si>
    <t>POLANKA WIELKA</t>
  </si>
  <si>
    <t>0064201</t>
  </si>
  <si>
    <t>03839</t>
  </si>
  <si>
    <t>UL. DŁUGA</t>
  </si>
  <si>
    <t>7295430</t>
  </si>
  <si>
    <t>72127</t>
  </si>
  <si>
    <t>16795</t>
  </si>
  <si>
    <t>UL. PODLESIE</t>
  </si>
  <si>
    <t>7104368</t>
  </si>
  <si>
    <t>21828,21829</t>
  </si>
  <si>
    <t>SPYTKOWICE</t>
  </si>
  <si>
    <t>0067613</t>
  </si>
  <si>
    <t>BACHOWICE</t>
  </si>
  <si>
    <t>30144</t>
  </si>
  <si>
    <t>UL. KS. GOŁBY</t>
  </si>
  <si>
    <t>7550662</t>
  </si>
  <si>
    <t>22123,23194</t>
  </si>
  <si>
    <t>0067895</t>
  </si>
  <si>
    <t>STRYSZAWA</t>
  </si>
  <si>
    <t>3726486</t>
  </si>
  <si>
    <t>81814</t>
  </si>
  <si>
    <t>0068647</t>
  </si>
  <si>
    <t>KUKÓW</t>
  </si>
  <si>
    <t>0069144</t>
  </si>
  <si>
    <t>LACHOWICE</t>
  </si>
  <si>
    <t>5447300</t>
  </si>
  <si>
    <t>90304</t>
  </si>
  <si>
    <t>6656870</t>
  </si>
  <si>
    <t>44172</t>
  </si>
  <si>
    <t>0069575</t>
  </si>
  <si>
    <t>7423392</t>
  </si>
  <si>
    <t>81817</t>
  </si>
  <si>
    <t>400A</t>
  </si>
  <si>
    <t>7614507</t>
  </si>
  <si>
    <t>129760</t>
  </si>
  <si>
    <t>736A</t>
  </si>
  <si>
    <t>4554504</t>
  </si>
  <si>
    <t>86098</t>
  </si>
  <si>
    <t>STRYSZÓW</t>
  </si>
  <si>
    <t>0070644</t>
  </si>
  <si>
    <t>DĄBRÓWKA</t>
  </si>
  <si>
    <t>6972642</t>
  </si>
  <si>
    <t>86100</t>
  </si>
  <si>
    <t>0070839</t>
  </si>
  <si>
    <t>ŁĘKAWICA</t>
  </si>
  <si>
    <t>3983786</t>
  </si>
  <si>
    <t>86093</t>
  </si>
  <si>
    <t>0070992</t>
  </si>
  <si>
    <t>STRONIE</t>
  </si>
  <si>
    <t>8356217</t>
  </si>
  <si>
    <t>65008</t>
  </si>
  <si>
    <t>TOMICE</t>
  </si>
  <si>
    <t>0072710</t>
  </si>
  <si>
    <t>RADOCZA</t>
  </si>
  <si>
    <t>03811</t>
  </si>
  <si>
    <t>UL. DĘBOWA</t>
  </si>
  <si>
    <t>796936</t>
  </si>
  <si>
    <t>11544,11545,11546</t>
  </si>
  <si>
    <t>04446</t>
  </si>
  <si>
    <t>UL. DWORSKA</t>
  </si>
  <si>
    <t>4279488</t>
  </si>
  <si>
    <t>64493</t>
  </si>
  <si>
    <t>0072815</t>
  </si>
  <si>
    <t>5866633</t>
  </si>
  <si>
    <t>81485</t>
  </si>
  <si>
    <t>05085</t>
  </si>
  <si>
    <t>UL. FLORIAŃSKA</t>
  </si>
  <si>
    <t>6017528</t>
  </si>
  <si>
    <t>64555</t>
  </si>
  <si>
    <t>0072896</t>
  </si>
  <si>
    <t>WITANOWICE</t>
  </si>
  <si>
    <t>07123</t>
  </si>
  <si>
    <t>UL. JANA PAWŁA II</t>
  </si>
  <si>
    <t>5105831</t>
  </si>
  <si>
    <t>77450</t>
  </si>
  <si>
    <t>0072991</t>
  </si>
  <si>
    <t>WOŹNIKI</t>
  </si>
  <si>
    <t>8377658</t>
  </si>
  <si>
    <t>40499</t>
  </si>
  <si>
    <t>WADOWICE</t>
  </si>
  <si>
    <t>0073750</t>
  </si>
  <si>
    <t>BABICA</t>
  </si>
  <si>
    <t>82A</t>
  </si>
  <si>
    <t>4555992</t>
  </si>
  <si>
    <t>30630,30631</t>
  </si>
  <si>
    <t>0073861</t>
  </si>
  <si>
    <t>BARWAŁD DOLNY</t>
  </si>
  <si>
    <t>2025668</t>
  </si>
  <si>
    <t>75975,75976</t>
  </si>
  <si>
    <t>0073944</t>
  </si>
  <si>
    <t>CHOCZNIA</t>
  </si>
  <si>
    <t>3727460</t>
  </si>
  <si>
    <t>75977,75978</t>
  </si>
  <si>
    <t>2387782</t>
  </si>
  <si>
    <t>75980,75981</t>
  </si>
  <si>
    <t>0074211</t>
  </si>
  <si>
    <t>JAROSZOWICE</t>
  </si>
  <si>
    <t>5063028</t>
  </si>
  <si>
    <t>118474</t>
  </si>
  <si>
    <t>0074346</t>
  </si>
  <si>
    <t>KLECZA DOLNA</t>
  </si>
  <si>
    <t>7550401</t>
  </si>
  <si>
    <t>75983,75984</t>
  </si>
  <si>
    <t>7147461</t>
  </si>
  <si>
    <t>40500</t>
  </si>
  <si>
    <t>5635821</t>
  </si>
  <si>
    <t>30632,30636</t>
  </si>
  <si>
    <t>0074790</t>
  </si>
  <si>
    <t>STANISŁAW GÓRNY</t>
  </si>
  <si>
    <t>8505260</t>
  </si>
  <si>
    <t>75985,75986</t>
  </si>
  <si>
    <t>0074910</t>
  </si>
  <si>
    <t>WYSOKA</t>
  </si>
  <si>
    <t>7802061</t>
  </si>
  <si>
    <t>31305</t>
  </si>
  <si>
    <t>0075067</t>
  </si>
  <si>
    <t>ZAWADKA</t>
  </si>
  <si>
    <t>WIEPRZ</t>
  </si>
  <si>
    <t>3852163</t>
  </si>
  <si>
    <t>59672</t>
  </si>
  <si>
    <t>0075660</t>
  </si>
  <si>
    <t>GŁĘBOWICE</t>
  </si>
  <si>
    <t>15440</t>
  </si>
  <si>
    <t>UL. OŚWIĘCIMSKA</t>
  </si>
  <si>
    <t>795577</t>
  </si>
  <si>
    <t>47135,47165</t>
  </si>
  <si>
    <t>0075771</t>
  </si>
  <si>
    <t>NIDEK</t>
  </si>
  <si>
    <t>UL. ŚW. JUDY TADEUSZA</t>
  </si>
  <si>
    <t>18154100</t>
  </si>
  <si>
    <t>49249,49267</t>
  </si>
  <si>
    <t>0075972</t>
  </si>
  <si>
    <t>18154371</t>
  </si>
  <si>
    <t>43688,43699</t>
  </si>
  <si>
    <t>ZATOR</t>
  </si>
  <si>
    <t>2510307</t>
  </si>
  <si>
    <t>107399,107403</t>
  </si>
  <si>
    <t>0076836</t>
  </si>
  <si>
    <t>PODOLSZE</t>
  </si>
  <si>
    <t>25741</t>
  </si>
  <si>
    <t>UL. ZATORSKA</t>
  </si>
  <si>
    <t>2463352</t>
  </si>
  <si>
    <t>85309</t>
  </si>
  <si>
    <t>ZAWOJA</t>
  </si>
  <si>
    <t>0076990</t>
  </si>
  <si>
    <t>SKAWICA</t>
  </si>
  <si>
    <t>771585</t>
  </si>
  <si>
    <t>121913,121917</t>
  </si>
  <si>
    <t>0077356</t>
  </si>
  <si>
    <t>5892506</t>
  </si>
  <si>
    <t>121914,121916,125018,85505</t>
  </si>
  <si>
    <t>6467629</t>
  </si>
  <si>
    <t>121910</t>
  </si>
  <si>
    <t>35A</t>
  </si>
  <si>
    <t>7614277</t>
  </si>
  <si>
    <t>78224</t>
  </si>
  <si>
    <t>773419</t>
  </si>
  <si>
    <t>121912</t>
  </si>
  <si>
    <t>774288</t>
  </si>
  <si>
    <t>49647</t>
  </si>
  <si>
    <t>ZEMBRZYCE</t>
  </si>
  <si>
    <t>0078433</t>
  </si>
  <si>
    <t>MARCÓWKA</t>
  </si>
  <si>
    <t>2197870</t>
  </si>
  <si>
    <t>49641</t>
  </si>
  <si>
    <t>0078611</t>
  </si>
  <si>
    <t>ŚLESZOWICE</t>
  </si>
  <si>
    <t>166A</t>
  </si>
  <si>
    <t>5894037</t>
  </si>
  <si>
    <t>61495,61496</t>
  </si>
  <si>
    <t>0078812</t>
  </si>
  <si>
    <t>TARNAWA DOLNA</t>
  </si>
  <si>
    <t>2112023</t>
  </si>
  <si>
    <t>61497,61499</t>
  </si>
  <si>
    <t>0079148</t>
  </si>
  <si>
    <t>7996692</t>
  </si>
  <si>
    <t>109592,109593</t>
  </si>
  <si>
    <t>CHRZANOWSKI</t>
  </si>
  <si>
    <t>0211808</t>
  </si>
  <si>
    <t>25547</t>
  </si>
  <si>
    <t>UL. ZAMKOWA</t>
  </si>
  <si>
    <t>21071</t>
  </si>
  <si>
    <t>UL. STANISŁAWA STASZICA</t>
  </si>
  <si>
    <t>2385479</t>
  </si>
  <si>
    <t>92528,92529</t>
  </si>
  <si>
    <t>0212067</t>
  </si>
  <si>
    <t>ZAGÓRZE</t>
  </si>
  <si>
    <t>36029</t>
  </si>
  <si>
    <t>UL. MARSZAŁKA JÓZEFA PIŁSUDSKIEGO</t>
  </si>
  <si>
    <t>5957857</t>
  </si>
  <si>
    <t>85228,85229</t>
  </si>
  <si>
    <t>OLKUSKI</t>
  </si>
  <si>
    <t>BOLESŁAW</t>
  </si>
  <si>
    <t>0212759</t>
  </si>
  <si>
    <t>6595573</t>
  </si>
  <si>
    <t>88570,88571</t>
  </si>
  <si>
    <t>0212890</t>
  </si>
  <si>
    <t>KRZYKAWA</t>
  </si>
  <si>
    <t>UL. SPACEROWA</t>
  </si>
  <si>
    <t>6082814</t>
  </si>
  <si>
    <t>88569</t>
  </si>
  <si>
    <t>0212995</t>
  </si>
  <si>
    <t>LASKI</t>
  </si>
  <si>
    <t>01456</t>
  </si>
  <si>
    <t>UL. BŁĘDOWSKA</t>
  </si>
  <si>
    <t>2199274</t>
  </si>
  <si>
    <t>88566,88567</t>
  </si>
  <si>
    <t>0213084</t>
  </si>
  <si>
    <t>PODLIPIE</t>
  </si>
  <si>
    <t>UL. GRANICZNA</t>
  </si>
  <si>
    <t>2396032</t>
  </si>
  <si>
    <t>75132</t>
  </si>
  <si>
    <t>BRZESZCZE</t>
  </si>
  <si>
    <t>0213144</t>
  </si>
  <si>
    <t>JAWISZOWICE</t>
  </si>
  <si>
    <t>10491</t>
  </si>
  <si>
    <t>UL. KUSOCIŃSKIEGO</t>
  </si>
  <si>
    <t>2099376</t>
  </si>
  <si>
    <t>73015</t>
  </si>
  <si>
    <t>0213227</t>
  </si>
  <si>
    <t>PRZECIESZYN</t>
  </si>
  <si>
    <t>25133</t>
  </si>
  <si>
    <t>UL. WYZWOLENIA</t>
  </si>
  <si>
    <t>54A</t>
  </si>
  <si>
    <t>5443905</t>
  </si>
  <si>
    <t>73860</t>
  </si>
  <si>
    <t>0213262</t>
  </si>
  <si>
    <t>SKIDZIŃ</t>
  </si>
  <si>
    <t>7231902</t>
  </si>
  <si>
    <t>73704</t>
  </si>
  <si>
    <t>0213322</t>
  </si>
  <si>
    <t>ZASOLE</t>
  </si>
  <si>
    <t>31227</t>
  </si>
  <si>
    <t>UL. KOSTKA JAGIEŁŁY</t>
  </si>
  <si>
    <t>CHRZANÓW</t>
  </si>
  <si>
    <t>5702245</t>
  </si>
  <si>
    <t>68862</t>
  </si>
  <si>
    <t>0213530</t>
  </si>
  <si>
    <t>PŁAZA</t>
  </si>
  <si>
    <t>24369</t>
  </si>
  <si>
    <t>UL. WIOSNY LUDÓW</t>
  </si>
  <si>
    <t>6699878</t>
  </si>
  <si>
    <t>68863</t>
  </si>
  <si>
    <t>7041110</t>
  </si>
  <si>
    <t>65157,65159</t>
  </si>
  <si>
    <t>0213635</t>
  </si>
  <si>
    <t>POGORZYCE</t>
  </si>
  <si>
    <t>22238</t>
  </si>
  <si>
    <t>UL. KAROLA SZYMANOWSKIEGO</t>
  </si>
  <si>
    <t>KLUCZE</t>
  </si>
  <si>
    <t>10769</t>
  </si>
  <si>
    <t>UL. LEGIONÓW</t>
  </si>
  <si>
    <t>8251485</t>
  </si>
  <si>
    <t>55354</t>
  </si>
  <si>
    <t>0214988</t>
  </si>
  <si>
    <t>JAROSZOWIEC</t>
  </si>
  <si>
    <t>08828</t>
  </si>
  <si>
    <t>UL. KOLEJOWA</t>
  </si>
  <si>
    <t>6655081</t>
  </si>
  <si>
    <t>53160,55357</t>
  </si>
  <si>
    <t>0214994</t>
  </si>
  <si>
    <t>25841</t>
  </si>
  <si>
    <t>UL. ZAWIERCIAŃSKA</t>
  </si>
  <si>
    <t>00861</t>
  </si>
  <si>
    <t>UL. BASZTOWA</t>
  </si>
  <si>
    <t>6146204</t>
  </si>
  <si>
    <t>42835</t>
  </si>
  <si>
    <t>LIBIĄŻ</t>
  </si>
  <si>
    <t>0215841</t>
  </si>
  <si>
    <t>GROMIEC</t>
  </si>
  <si>
    <t>06815</t>
  </si>
  <si>
    <t>UL. HUSARSKA</t>
  </si>
  <si>
    <t>2048096</t>
  </si>
  <si>
    <t>62408</t>
  </si>
  <si>
    <t>OLKUSZ</t>
  </si>
  <si>
    <t>0217811</t>
  </si>
  <si>
    <t>BRACIEJÓWKA</t>
  </si>
  <si>
    <t>09796</t>
  </si>
  <si>
    <t>3470678</t>
  </si>
  <si>
    <t>62410</t>
  </si>
  <si>
    <t>0217917</t>
  </si>
  <si>
    <t>KOSMOLÓW</t>
  </si>
  <si>
    <t>6759313</t>
  </si>
  <si>
    <t>64461</t>
  </si>
  <si>
    <t>0218070</t>
  </si>
  <si>
    <t>79B</t>
  </si>
  <si>
    <t>2267654</t>
  </si>
  <si>
    <t>64462</t>
  </si>
  <si>
    <t>0218160</t>
  </si>
  <si>
    <t>SIENICZNO</t>
  </si>
  <si>
    <t>03691</t>
  </si>
  <si>
    <t>UL. MARII DĄBROWSKIEJ</t>
  </si>
  <si>
    <t>3408104</t>
  </si>
  <si>
    <t>64468</t>
  </si>
  <si>
    <t>0218242</t>
  </si>
  <si>
    <t>WITERADÓW</t>
  </si>
  <si>
    <t>3509748</t>
  </si>
  <si>
    <t>64463</t>
  </si>
  <si>
    <t>0218302</t>
  </si>
  <si>
    <t>ZEDERMAN</t>
  </si>
  <si>
    <t>TRZEBINIA</t>
  </si>
  <si>
    <t>7715076</t>
  </si>
  <si>
    <t>105867</t>
  </si>
  <si>
    <t>0222806</t>
  </si>
  <si>
    <t>CZYŻÓWKA</t>
  </si>
  <si>
    <t>15524</t>
  </si>
  <si>
    <t>UL. PADEREWSKIEGO</t>
  </si>
  <si>
    <t>6149330</t>
  </si>
  <si>
    <t>124591,124592</t>
  </si>
  <si>
    <t>0223160</t>
  </si>
  <si>
    <t>PŁOKI</t>
  </si>
  <si>
    <t>6696405</t>
  </si>
  <si>
    <t>39715</t>
  </si>
  <si>
    <t>WOLBROM</t>
  </si>
  <si>
    <t>0223734</t>
  </si>
  <si>
    <t>CHEŁM</t>
  </si>
  <si>
    <t>UL. WOLBROMSKA</t>
  </si>
  <si>
    <t>8096579</t>
  </si>
  <si>
    <t>122542</t>
  </si>
  <si>
    <t>0223792</t>
  </si>
  <si>
    <t>3701438</t>
  </si>
  <si>
    <t>69262,72836</t>
  </si>
  <si>
    <t>0223830</t>
  </si>
  <si>
    <t>DŁUŻEC</t>
  </si>
  <si>
    <t>8224130</t>
  </si>
  <si>
    <t>69348,85194</t>
  </si>
  <si>
    <t>0223970</t>
  </si>
  <si>
    <t>GOŁACZEWY</t>
  </si>
  <si>
    <t>UL. CHEŁMSKA</t>
  </si>
  <si>
    <t>6632199</t>
  </si>
  <si>
    <t>39717</t>
  </si>
  <si>
    <t>0224076</t>
  </si>
  <si>
    <t>JEŻÓWKA</t>
  </si>
  <si>
    <t>7486949</t>
  </si>
  <si>
    <t>39721</t>
  </si>
  <si>
    <t>0224432</t>
  </si>
  <si>
    <t>ŁOBZÓW</t>
  </si>
  <si>
    <t>4615131</t>
  </si>
  <si>
    <t>69264,69350</t>
  </si>
  <si>
    <t>0224805</t>
  </si>
  <si>
    <t>WIERZCHOWISKO</t>
  </si>
  <si>
    <t>32B</t>
  </si>
  <si>
    <t>3259920</t>
  </si>
  <si>
    <t>66214,69266</t>
  </si>
  <si>
    <t>0224892</t>
  </si>
  <si>
    <t>ZARZECZE</t>
  </si>
  <si>
    <t>6656103</t>
  </si>
  <si>
    <t>71380,71381</t>
  </si>
  <si>
    <t>MIECHOWSKI</t>
  </si>
  <si>
    <t>CHARSZNICA</t>
  </si>
  <si>
    <t>0233595</t>
  </si>
  <si>
    <t>MIECHÓW-CHARSZNICA</t>
  </si>
  <si>
    <t>POGWIZDÓW</t>
  </si>
  <si>
    <t>5575515</t>
  </si>
  <si>
    <t>128527</t>
  </si>
  <si>
    <t>0233690</t>
  </si>
  <si>
    <t>SWOJCZANY</t>
  </si>
  <si>
    <t>PROSZOWICKI</t>
  </si>
  <si>
    <t>KOSZYCE</t>
  </si>
  <si>
    <t>0244630</t>
  </si>
  <si>
    <t>03145</t>
  </si>
  <si>
    <t>UL. CURIE-SKŁODOWSKIEJ</t>
  </si>
  <si>
    <t>7803665</t>
  </si>
  <si>
    <t>123305</t>
  </si>
  <si>
    <t>2502460</t>
  </si>
  <si>
    <t>64785</t>
  </si>
  <si>
    <t>KOZŁÓW</t>
  </si>
  <si>
    <t>0245291</t>
  </si>
  <si>
    <t>7041083</t>
  </si>
  <si>
    <t>61616</t>
  </si>
  <si>
    <t>729814</t>
  </si>
  <si>
    <t>68838</t>
  </si>
  <si>
    <t>0245374</t>
  </si>
  <si>
    <t>PRZYBYSŁAWICE</t>
  </si>
  <si>
    <t>KSIĄŻ WIELKI</t>
  </si>
  <si>
    <t>3408297</t>
  </si>
  <si>
    <t>49694</t>
  </si>
  <si>
    <t>0246563</t>
  </si>
  <si>
    <t>KSIĄŻ MAŁY</t>
  </si>
  <si>
    <t>5001800</t>
  </si>
  <si>
    <t>49692,86249</t>
  </si>
  <si>
    <t>0246617</t>
  </si>
  <si>
    <t>18565</t>
  </si>
  <si>
    <t>UL. MIKOŁAJA REJA</t>
  </si>
  <si>
    <t>24459</t>
  </si>
  <si>
    <t>UL. WINCENTEGO WITOSA</t>
  </si>
  <si>
    <t>7166024</t>
  </si>
  <si>
    <t>85330</t>
  </si>
  <si>
    <t>MIECHÓW</t>
  </si>
  <si>
    <t>0251110</t>
  </si>
  <si>
    <t>BUKOWSKA WOLA</t>
  </si>
  <si>
    <t>720225</t>
  </si>
  <si>
    <t>85332</t>
  </si>
  <si>
    <t>0251274</t>
  </si>
  <si>
    <t>JAKSICE</t>
  </si>
  <si>
    <t>5574798</t>
  </si>
  <si>
    <t>85340</t>
  </si>
  <si>
    <t>0251541</t>
  </si>
  <si>
    <t>PARKOSZOWICE</t>
  </si>
  <si>
    <t>6786469</t>
  </si>
  <si>
    <t>85334</t>
  </si>
  <si>
    <t>0251593</t>
  </si>
  <si>
    <t>POJAŁOWICE</t>
  </si>
  <si>
    <t>4106817</t>
  </si>
  <si>
    <t>85331</t>
  </si>
  <si>
    <t>0251759</t>
  </si>
  <si>
    <t>PSTROSZYCE PIERWSZE</t>
  </si>
  <si>
    <t>719818</t>
  </si>
  <si>
    <t>121974,51425,55106,55108,55110</t>
  </si>
  <si>
    <t>0251995</t>
  </si>
  <si>
    <t>ZAGORZYCE</t>
  </si>
  <si>
    <t>776038</t>
  </si>
  <si>
    <t>129905</t>
  </si>
  <si>
    <t>PAŁECZNICA</t>
  </si>
  <si>
    <t>0259459</t>
  </si>
  <si>
    <t>IBRAMOWICE</t>
  </si>
  <si>
    <t>RACŁAWICE</t>
  </si>
  <si>
    <t>JANOWICE</t>
  </si>
  <si>
    <t>07120</t>
  </si>
  <si>
    <t>AL. JANA PAWŁA II</t>
  </si>
  <si>
    <t>WIELICKI</t>
  </si>
  <si>
    <t>KRAKOWSKI</t>
  </si>
  <si>
    <t>CZERNICHÓW</t>
  </si>
  <si>
    <t>UL. RYNEK</t>
  </si>
  <si>
    <t>UL. KOŚCIELNA</t>
  </si>
  <si>
    <t>2104675</t>
  </si>
  <si>
    <t>106924</t>
  </si>
  <si>
    <t>0315666</t>
  </si>
  <si>
    <t>CZUŁÓWEK</t>
  </si>
  <si>
    <t>UL. JANA III SOBIESKIEGO</t>
  </si>
  <si>
    <t>4683233</t>
  </si>
  <si>
    <t>107051</t>
  </si>
  <si>
    <t>0315979</t>
  </si>
  <si>
    <t>NOWA WIEŚ SZLACHECKA</t>
  </si>
  <si>
    <t>4810520</t>
  </si>
  <si>
    <t>114311,114313</t>
  </si>
  <si>
    <t>0316217</t>
  </si>
  <si>
    <t>RYBNA</t>
  </si>
  <si>
    <t>MYŚLENICKI</t>
  </si>
  <si>
    <t>BOCHEŃSKI</t>
  </si>
  <si>
    <t>DOBRANOWICE</t>
  </si>
  <si>
    <t>IWANOWICE</t>
  </si>
  <si>
    <t>4936527</t>
  </si>
  <si>
    <t>70785,70788</t>
  </si>
  <si>
    <t>0320650</t>
  </si>
  <si>
    <t>NARAMA</t>
  </si>
  <si>
    <t>5191263</t>
  </si>
  <si>
    <t>48814</t>
  </si>
  <si>
    <t>JERZMANOWICE-PRZEGINIA</t>
  </si>
  <si>
    <t>0320986</t>
  </si>
  <si>
    <t>CZUBROWICE</t>
  </si>
  <si>
    <t>6021664</t>
  </si>
  <si>
    <t>123603</t>
  </si>
  <si>
    <t>0321030</t>
  </si>
  <si>
    <t>GOTKOWICE</t>
  </si>
  <si>
    <t>702329</t>
  </si>
  <si>
    <t>119429,119436</t>
  </si>
  <si>
    <t>0321069</t>
  </si>
  <si>
    <t>JERZMANOWICE</t>
  </si>
  <si>
    <t>2316459</t>
  </si>
  <si>
    <t>119434,119479</t>
  </si>
  <si>
    <t>0321247</t>
  </si>
  <si>
    <t>PRZEGINIA</t>
  </si>
  <si>
    <t>4870330</t>
  </si>
  <si>
    <t>48858</t>
  </si>
  <si>
    <t>0321342</t>
  </si>
  <si>
    <t>KŁAJ</t>
  </si>
  <si>
    <t>BOCHNIA</t>
  </si>
  <si>
    <t>810244</t>
  </si>
  <si>
    <t>85183,85184</t>
  </si>
  <si>
    <t>0322005</t>
  </si>
  <si>
    <t>SZARÓW</t>
  </si>
  <si>
    <t>KRZESZOWICE</t>
  </si>
  <si>
    <t>694444</t>
  </si>
  <si>
    <t>83617</t>
  </si>
  <si>
    <t>0324240</t>
  </si>
  <si>
    <t>MIĘKINIA</t>
  </si>
  <si>
    <t>2357165</t>
  </si>
  <si>
    <t>89380,89382</t>
  </si>
  <si>
    <t>0324369</t>
  </si>
  <si>
    <t>NOWA GÓRA</t>
  </si>
  <si>
    <t>8951932</t>
  </si>
  <si>
    <t>83871</t>
  </si>
  <si>
    <t>0324458</t>
  </si>
  <si>
    <t>OSTRĘŻNICA</t>
  </si>
  <si>
    <t>5192846</t>
  </si>
  <si>
    <t>83872</t>
  </si>
  <si>
    <t>0324470</t>
  </si>
  <si>
    <t>PACZÓŁTOWICE</t>
  </si>
  <si>
    <t>3473457</t>
  </si>
  <si>
    <t>83893</t>
  </si>
  <si>
    <t>0324702</t>
  </si>
  <si>
    <t>SANKA</t>
  </si>
  <si>
    <t>2463262</t>
  </si>
  <si>
    <t>89379,89614</t>
  </si>
  <si>
    <t>0324760</t>
  </si>
  <si>
    <t>TENCZYNEK</t>
  </si>
  <si>
    <t>2054683</t>
  </si>
  <si>
    <t>89603,89604</t>
  </si>
  <si>
    <t>0324910</t>
  </si>
  <si>
    <t>ZALAS</t>
  </si>
  <si>
    <t>UL. LUDWIKA SIUDY</t>
  </si>
  <si>
    <t>7737980</t>
  </si>
  <si>
    <t>82613</t>
  </si>
  <si>
    <t>LISZKI</t>
  </si>
  <si>
    <t>0325067</t>
  </si>
  <si>
    <t>CHOLERZYN</t>
  </si>
  <si>
    <t>4997304</t>
  </si>
  <si>
    <t>62575</t>
  </si>
  <si>
    <t>0325156</t>
  </si>
  <si>
    <t>CZUŁÓW</t>
  </si>
  <si>
    <t>6212810</t>
  </si>
  <si>
    <t>82585</t>
  </si>
  <si>
    <t>0325311</t>
  </si>
  <si>
    <t>KASZÓW</t>
  </si>
  <si>
    <t>701323</t>
  </si>
  <si>
    <t>83943</t>
  </si>
  <si>
    <t>2297450</t>
  </si>
  <si>
    <t>82597</t>
  </si>
  <si>
    <t>0325417</t>
  </si>
  <si>
    <t>KRYSPINÓW</t>
  </si>
  <si>
    <t>5316183</t>
  </si>
  <si>
    <t>69992,70062</t>
  </si>
  <si>
    <t>0325452</t>
  </si>
  <si>
    <t>2364420</t>
  </si>
  <si>
    <t>82616</t>
  </si>
  <si>
    <t>0325529</t>
  </si>
  <si>
    <t>MNIKÓW</t>
  </si>
  <si>
    <t>7294315</t>
  </si>
  <si>
    <t>64005</t>
  </si>
  <si>
    <t>0325624</t>
  </si>
  <si>
    <t>MORAWICA</t>
  </si>
  <si>
    <t>0325699</t>
  </si>
  <si>
    <t>PIEKARY</t>
  </si>
  <si>
    <t>700942</t>
  </si>
  <si>
    <t>59910</t>
  </si>
  <si>
    <t>6529390</t>
  </si>
  <si>
    <t>82609</t>
  </si>
  <si>
    <t>0325736</t>
  </si>
  <si>
    <t>RĄCZNA</t>
  </si>
  <si>
    <t>03851</t>
  </si>
  <si>
    <t>UL. JANA DŁUGOSZA</t>
  </si>
  <si>
    <t>1824406</t>
  </si>
  <si>
    <t>47208</t>
  </si>
  <si>
    <t>MOGILANY</t>
  </si>
  <si>
    <t>0326530</t>
  </si>
  <si>
    <t>BUKÓW</t>
  </si>
  <si>
    <t>2241751</t>
  </si>
  <si>
    <t>47217</t>
  </si>
  <si>
    <t>0326813</t>
  </si>
  <si>
    <t>KONARY</t>
  </si>
  <si>
    <t>1951658</t>
  </si>
  <si>
    <t>47218</t>
  </si>
  <si>
    <t>0326902</t>
  </si>
  <si>
    <t>LIBERTÓW</t>
  </si>
  <si>
    <t>25944</t>
  </si>
  <si>
    <t>UL. ZDROJOWA</t>
  </si>
  <si>
    <t>6340470</t>
  </si>
  <si>
    <t>48957,48959</t>
  </si>
  <si>
    <t>0327095</t>
  </si>
  <si>
    <t>33411</t>
  </si>
  <si>
    <t>UL. ŚW. BARTŁOMIEJA APOSTOŁA</t>
  </si>
  <si>
    <t>701480</t>
  </si>
  <si>
    <t>48958</t>
  </si>
  <si>
    <t>WŁOSAŃ</t>
  </si>
  <si>
    <t>37953</t>
  </si>
  <si>
    <t>UL. KRÓLOWEJ POLSKI</t>
  </si>
  <si>
    <t>3919958</t>
  </si>
  <si>
    <t>79123</t>
  </si>
  <si>
    <t>MYŚLENICE</t>
  </si>
  <si>
    <t>0327340</t>
  </si>
  <si>
    <t>BĘCZARKA</t>
  </si>
  <si>
    <t>6340697</t>
  </si>
  <si>
    <t>73749</t>
  </si>
  <si>
    <t>0327416</t>
  </si>
  <si>
    <t>BORZĘTA</t>
  </si>
  <si>
    <t>3664477</t>
  </si>
  <si>
    <t>43672,74965</t>
  </si>
  <si>
    <t>0327480</t>
  </si>
  <si>
    <t>BYSINA</t>
  </si>
  <si>
    <t>725384</t>
  </si>
  <si>
    <t>107551</t>
  </si>
  <si>
    <t>0327534</t>
  </si>
  <si>
    <t>DROGINIA</t>
  </si>
  <si>
    <t>5766438</t>
  </si>
  <si>
    <t>48528,79124</t>
  </si>
  <si>
    <t>0327592</t>
  </si>
  <si>
    <t>GŁOGOCZÓW</t>
  </si>
  <si>
    <t>6911617</t>
  </si>
  <si>
    <t>62041</t>
  </si>
  <si>
    <t>0327698</t>
  </si>
  <si>
    <t>JASIENICA</t>
  </si>
  <si>
    <t>5126700</t>
  </si>
  <si>
    <t>55122,57687</t>
  </si>
  <si>
    <t>0327793</t>
  </si>
  <si>
    <t>JAWORNIK</t>
  </si>
  <si>
    <t>725023</t>
  </si>
  <si>
    <t>63396,63401</t>
  </si>
  <si>
    <t>0327860</t>
  </si>
  <si>
    <t>KRZYSZKOWICE</t>
  </si>
  <si>
    <t>724047</t>
  </si>
  <si>
    <t>68397</t>
  </si>
  <si>
    <t>0328054</t>
  </si>
  <si>
    <t>OSIECZANY</t>
  </si>
  <si>
    <t>NIEPOŁOMICE</t>
  </si>
  <si>
    <t>NOWE BRZESKO</t>
  </si>
  <si>
    <t>0329705</t>
  </si>
  <si>
    <t>4683356</t>
  </si>
  <si>
    <t>23728</t>
  </si>
  <si>
    <t>PCIM</t>
  </si>
  <si>
    <t>7677925</t>
  </si>
  <si>
    <t>69847,92935</t>
  </si>
  <si>
    <t>0331234</t>
  </si>
  <si>
    <t>TRZEBUNIA</t>
  </si>
  <si>
    <t>PROSZOWICE</t>
  </si>
  <si>
    <t>OSTRÓW</t>
  </si>
  <si>
    <t>RADZIEMICE</t>
  </si>
  <si>
    <t>8059211</t>
  </si>
  <si>
    <t>15244</t>
  </si>
  <si>
    <t>0333701</t>
  </si>
  <si>
    <t>ZIELENICE</t>
  </si>
  <si>
    <t>SIEPRAW</t>
  </si>
  <si>
    <t>7932648</t>
  </si>
  <si>
    <t>7619</t>
  </si>
  <si>
    <t>0333990</t>
  </si>
  <si>
    <t>ZAKLICZYN</t>
  </si>
  <si>
    <t>16743</t>
  </si>
  <si>
    <t>UL. PODGÓRSKA</t>
  </si>
  <si>
    <t>5106865</t>
  </si>
  <si>
    <t>24705</t>
  </si>
  <si>
    <t>SKAŁA</t>
  </si>
  <si>
    <t>0334103</t>
  </si>
  <si>
    <t>CIANOWICE</t>
  </si>
  <si>
    <t>5315759</t>
  </si>
  <si>
    <t>41113</t>
  </si>
  <si>
    <t>0334617</t>
  </si>
  <si>
    <t>SMARDZOWICE</t>
  </si>
  <si>
    <t>7548050</t>
  </si>
  <si>
    <t>41110</t>
  </si>
  <si>
    <t>0334735</t>
  </si>
  <si>
    <t>SZCZODRKOWICE</t>
  </si>
  <si>
    <t>7677955</t>
  </si>
  <si>
    <t>108938</t>
  </si>
  <si>
    <t>SKAWINA</t>
  </si>
  <si>
    <t>0334830</t>
  </si>
  <si>
    <t>BOREK SZLACHECKI</t>
  </si>
  <si>
    <t>2057340</t>
  </si>
  <si>
    <t>69451</t>
  </si>
  <si>
    <t>0334971</t>
  </si>
  <si>
    <t>JAŚKOWICE</t>
  </si>
  <si>
    <t>2412879</t>
  </si>
  <si>
    <t>109480</t>
  </si>
  <si>
    <t>0335137</t>
  </si>
  <si>
    <t>KOPANKA</t>
  </si>
  <si>
    <t>UL. SKAWIŃSKA</t>
  </si>
  <si>
    <t>2192238</t>
  </si>
  <si>
    <t>84707</t>
  </si>
  <si>
    <t>0335166</t>
  </si>
  <si>
    <t>KRZĘCIN</t>
  </si>
  <si>
    <t>5639182</t>
  </si>
  <si>
    <t>84711</t>
  </si>
  <si>
    <t>0335278</t>
  </si>
  <si>
    <t>POLANKA HALLERA</t>
  </si>
  <si>
    <t>4808952</t>
  </si>
  <si>
    <t>68851</t>
  </si>
  <si>
    <t>0335309</t>
  </si>
  <si>
    <t>POZOWICE</t>
  </si>
  <si>
    <t>6974655</t>
  </si>
  <si>
    <t>24937,24938</t>
  </si>
  <si>
    <t>0335396</t>
  </si>
  <si>
    <t>RADZISZÓW</t>
  </si>
  <si>
    <t>8761537</t>
  </si>
  <si>
    <t>108944,109491</t>
  </si>
  <si>
    <t>7231899</t>
  </si>
  <si>
    <t>84713</t>
  </si>
  <si>
    <t>0335462</t>
  </si>
  <si>
    <t>RZOZÓW</t>
  </si>
  <si>
    <t>3916512</t>
  </si>
  <si>
    <t>85353</t>
  </si>
  <si>
    <t>0335798</t>
  </si>
  <si>
    <t>ZELCZYNA</t>
  </si>
  <si>
    <t>SŁOMNIKI</t>
  </si>
  <si>
    <t>4173450</t>
  </si>
  <si>
    <t>27194,27276</t>
  </si>
  <si>
    <t>0336243</t>
  </si>
  <si>
    <t>PRANDOCIN</t>
  </si>
  <si>
    <t>64A</t>
  </si>
  <si>
    <t>6913447</t>
  </si>
  <si>
    <t>28752</t>
  </si>
  <si>
    <t>0336645</t>
  </si>
  <si>
    <t>BIERTOWICE</t>
  </si>
  <si>
    <t>5638774</t>
  </si>
  <si>
    <t>28754</t>
  </si>
  <si>
    <t>0336674</t>
  </si>
  <si>
    <t>HARBUTOWICE</t>
  </si>
  <si>
    <t>4810533</t>
  </si>
  <si>
    <t>28599,28600</t>
  </si>
  <si>
    <t>0337107</t>
  </si>
  <si>
    <t>RUDNIK</t>
  </si>
  <si>
    <t>18154204</t>
  </si>
  <si>
    <t>88976</t>
  </si>
  <si>
    <t>SUŁOSZOWA</t>
  </si>
  <si>
    <t>0337231</t>
  </si>
  <si>
    <t>14995</t>
  </si>
  <si>
    <t>UL. OLKUSKA</t>
  </si>
  <si>
    <t>18154187</t>
  </si>
  <si>
    <t>38905,38906</t>
  </si>
  <si>
    <t>ŚWIĄTNIKI GÓRNE</t>
  </si>
  <si>
    <t>UL. PODHALAŃSKA</t>
  </si>
  <si>
    <t>6531619</t>
  </si>
  <si>
    <t>5133</t>
  </si>
  <si>
    <t>0337640</t>
  </si>
  <si>
    <t>OLSZOWICE</t>
  </si>
  <si>
    <t>UL. ŚWIĘTEGO FLORIANA</t>
  </si>
  <si>
    <t>7778799</t>
  </si>
  <si>
    <t>4895</t>
  </si>
  <si>
    <t>0337886</t>
  </si>
  <si>
    <t>WRZĄSOWICE</t>
  </si>
  <si>
    <t>3473564</t>
  </si>
  <si>
    <t>5621</t>
  </si>
  <si>
    <t>TOKARNIA</t>
  </si>
  <si>
    <t>6849922</t>
  </si>
  <si>
    <t>124896,59045,71527</t>
  </si>
  <si>
    <t>0338236</t>
  </si>
  <si>
    <t>KRZCZONÓW</t>
  </si>
  <si>
    <t>7291424</t>
  </si>
  <si>
    <t>57842,64863</t>
  </si>
  <si>
    <t>0338756</t>
  </si>
  <si>
    <t>TRZYCIĄŻ</t>
  </si>
  <si>
    <t>4175033</t>
  </si>
  <si>
    <t>53570</t>
  </si>
  <si>
    <t>0339690</t>
  </si>
  <si>
    <t>MICHAŁÓWKA</t>
  </si>
  <si>
    <t>8439439</t>
  </si>
  <si>
    <t>87476,87477</t>
  </si>
  <si>
    <t>0339827</t>
  </si>
  <si>
    <t>SUCHA</t>
  </si>
  <si>
    <t>3956230</t>
  </si>
  <si>
    <t>2874</t>
  </si>
  <si>
    <t>0339916</t>
  </si>
  <si>
    <t>7741591</t>
  </si>
  <si>
    <t>18571</t>
  </si>
  <si>
    <t>WIELICZKA</t>
  </si>
  <si>
    <t>0340150</t>
  </si>
  <si>
    <t>BYSZYCE</t>
  </si>
  <si>
    <t>7167905</t>
  </si>
  <si>
    <t>25352</t>
  </si>
  <si>
    <t>0340345</t>
  </si>
  <si>
    <t>7741640</t>
  </si>
  <si>
    <t>18687</t>
  </si>
  <si>
    <t>0340517</t>
  </si>
  <si>
    <t>GORZKÓW</t>
  </si>
  <si>
    <t>7677917</t>
  </si>
  <si>
    <t>18818</t>
  </si>
  <si>
    <t>0340658</t>
  </si>
  <si>
    <t>GRAJÓW</t>
  </si>
  <si>
    <t>5766948</t>
  </si>
  <si>
    <t>74723</t>
  </si>
  <si>
    <t>0341155</t>
  </si>
  <si>
    <t>PAWLIKOWICE</t>
  </si>
  <si>
    <t>2156958</t>
  </si>
  <si>
    <t>19443,26573</t>
  </si>
  <si>
    <t>0341244</t>
  </si>
  <si>
    <t>PODSTOLICE</t>
  </si>
  <si>
    <t>5957948</t>
  </si>
  <si>
    <t>19458</t>
  </si>
  <si>
    <t>0341280</t>
  </si>
  <si>
    <t>RACIBORSKO</t>
  </si>
  <si>
    <t>6149311</t>
  </si>
  <si>
    <t>19483</t>
  </si>
  <si>
    <t>0341416</t>
  </si>
  <si>
    <t>SIERCZA</t>
  </si>
  <si>
    <t>802797</t>
  </si>
  <si>
    <t>19519</t>
  </si>
  <si>
    <t>0341563</t>
  </si>
  <si>
    <t>SYGNECZÓW</t>
  </si>
  <si>
    <t>WIELKA WIEŚ</t>
  </si>
  <si>
    <t>02276</t>
  </si>
  <si>
    <t>UL. BRZOZOWA</t>
  </si>
  <si>
    <t>10003</t>
  </si>
  <si>
    <t>UL. KRÓLOWEJ JADWIGI</t>
  </si>
  <si>
    <t>715323</t>
  </si>
  <si>
    <t>91905</t>
  </si>
  <si>
    <t>0341942</t>
  </si>
  <si>
    <t>CZAJOWICE</t>
  </si>
  <si>
    <t>7227806</t>
  </si>
  <si>
    <t>59997,59998,60009</t>
  </si>
  <si>
    <t>0341965</t>
  </si>
  <si>
    <t>GIEBUŁTÓW</t>
  </si>
  <si>
    <t>21971</t>
  </si>
  <si>
    <t>OS. SZKOLNE</t>
  </si>
  <si>
    <t>9011780</t>
  </si>
  <si>
    <t>89668</t>
  </si>
  <si>
    <t>0342150</t>
  </si>
  <si>
    <t>WIŚNIOWA</t>
  </si>
  <si>
    <t>4402105</t>
  </si>
  <si>
    <t>85038,85039</t>
  </si>
  <si>
    <t>0343059</t>
  </si>
  <si>
    <t>323A</t>
  </si>
  <si>
    <t>3983975</t>
  </si>
  <si>
    <t>55701</t>
  </si>
  <si>
    <t>ZABIERZÓW</t>
  </si>
  <si>
    <t>0343533</t>
  </si>
  <si>
    <t>BALICE</t>
  </si>
  <si>
    <t>26081</t>
  </si>
  <si>
    <t>UL. ZIELONA</t>
  </si>
  <si>
    <t>5128874</t>
  </si>
  <si>
    <t>56731</t>
  </si>
  <si>
    <t>0343674</t>
  </si>
  <si>
    <t>BRZOSKWINIA</t>
  </si>
  <si>
    <t>1A</t>
  </si>
  <si>
    <t>7869099</t>
  </si>
  <si>
    <t>55103,55105</t>
  </si>
  <si>
    <t>0343912</t>
  </si>
  <si>
    <t>RZĄSKA</t>
  </si>
  <si>
    <t>0344024</t>
  </si>
  <si>
    <t>6913516</t>
  </si>
  <si>
    <t>87472</t>
  </si>
  <si>
    <t>5803804</t>
  </si>
  <si>
    <t>124016,124313</t>
  </si>
  <si>
    <t>ZIELONKI</t>
  </si>
  <si>
    <t>0344076</t>
  </si>
  <si>
    <t>BIBICE</t>
  </si>
  <si>
    <t>06075</t>
  </si>
  <si>
    <t>6021681</t>
  </si>
  <si>
    <t>85366,85455</t>
  </si>
  <si>
    <t>09582</t>
  </si>
  <si>
    <t>UL. TADEUSZA KOŚCIUSZKI</t>
  </si>
  <si>
    <t>56A</t>
  </si>
  <si>
    <t>706095</t>
  </si>
  <si>
    <t>44517</t>
  </si>
  <si>
    <t>0344260</t>
  </si>
  <si>
    <t>OWCZARY</t>
  </si>
  <si>
    <t>18154203</t>
  </si>
  <si>
    <t>85981,85997</t>
  </si>
  <si>
    <t>0344372</t>
  </si>
  <si>
    <t>WOLA ZACHARIASZOWSKA</t>
  </si>
  <si>
    <t>39777</t>
  </si>
  <si>
    <t>GORLICKI</t>
  </si>
  <si>
    <t>BIECZ</t>
  </si>
  <si>
    <t>LIPINKI</t>
  </si>
  <si>
    <t>0355909</t>
  </si>
  <si>
    <t>4874249</t>
  </si>
  <si>
    <t>59759</t>
  </si>
  <si>
    <t>48A</t>
  </si>
  <si>
    <t>TATRZAŃSKI</t>
  </si>
  <si>
    <t>06260</t>
  </si>
  <si>
    <t>UL. GRUNWALDZKA</t>
  </si>
  <si>
    <t>19253</t>
  </si>
  <si>
    <t>09572</t>
  </si>
  <si>
    <t>UL. KOŚCIUSZKI</t>
  </si>
  <si>
    <t>13922</t>
  </si>
  <si>
    <t>UL. NADWODNIA</t>
  </si>
  <si>
    <t>17011</t>
  </si>
  <si>
    <t>UL. POLNA</t>
  </si>
  <si>
    <t>NOWOSĄDECKI</t>
  </si>
  <si>
    <t>CZARNY DUNAJEC</t>
  </si>
  <si>
    <t>754778</t>
  </si>
  <si>
    <t>114733</t>
  </si>
  <si>
    <t>0421629</t>
  </si>
  <si>
    <t>08650</t>
  </si>
  <si>
    <t>UL. KMIETOWICZA</t>
  </si>
  <si>
    <t>7291406</t>
  </si>
  <si>
    <t>34760</t>
  </si>
  <si>
    <t>13390</t>
  </si>
  <si>
    <t>UL. IGNACEGO MOŚCICKIEGO</t>
  </si>
  <si>
    <t>6081111</t>
  </si>
  <si>
    <t>58144,58188</t>
  </si>
  <si>
    <t>39941</t>
  </si>
  <si>
    <t>UL. OJCA ŚWIĘTEGO JANA PAWŁA II</t>
  </si>
  <si>
    <t>LIMANOWSKI</t>
  </si>
  <si>
    <t>GORLICE</t>
  </si>
  <si>
    <t>JABŁONKA</t>
  </si>
  <si>
    <t>9012187</t>
  </si>
  <si>
    <t>68602</t>
  </si>
  <si>
    <t>0429016</t>
  </si>
  <si>
    <t>00541</t>
  </si>
  <si>
    <t>UL. BABIOGÓRSKA</t>
  </si>
  <si>
    <t>11937</t>
  </si>
  <si>
    <t>UL. 3 MAJA</t>
  </si>
  <si>
    <t>2029264</t>
  </si>
  <si>
    <t>18406,21538,24531</t>
  </si>
  <si>
    <t>16756</t>
  </si>
  <si>
    <t>7081658</t>
  </si>
  <si>
    <t>129061</t>
  </si>
  <si>
    <t>22659</t>
  </si>
  <si>
    <t>UL. TARGOWA</t>
  </si>
  <si>
    <t>6210644</t>
  </si>
  <si>
    <t>106771,106773</t>
  </si>
  <si>
    <t>33676</t>
  </si>
  <si>
    <t>UL. PIUSA JABŁOŃSKIEGO</t>
  </si>
  <si>
    <t>0429950</t>
  </si>
  <si>
    <t>ZUBRZYCA GÓRNA</t>
  </si>
  <si>
    <t>7040882</t>
  </si>
  <si>
    <t>106760,106776</t>
  </si>
  <si>
    <t>JORDANÓW</t>
  </si>
  <si>
    <t>3983035</t>
  </si>
  <si>
    <t>53753,53758</t>
  </si>
  <si>
    <t>0431438</t>
  </si>
  <si>
    <t>NAPRAWA</t>
  </si>
  <si>
    <t>07029</t>
  </si>
  <si>
    <t>UL. JAGIELLOŃSKA</t>
  </si>
  <si>
    <t>KRYNICA-ZDRÓJ</t>
  </si>
  <si>
    <t>08265</t>
  </si>
  <si>
    <t>UL. KAZIMIERZA WIELKIEGO</t>
  </si>
  <si>
    <t>LIMANOWA</t>
  </si>
  <si>
    <t>LUBIEŃ</t>
  </si>
  <si>
    <t>2417261</t>
  </si>
  <si>
    <t>30435,47996</t>
  </si>
  <si>
    <t>0441767</t>
  </si>
  <si>
    <t>SKOMIELNA BIAŁA</t>
  </si>
  <si>
    <t>5065064</t>
  </si>
  <si>
    <t>20054</t>
  </si>
  <si>
    <t>UL. LEŚNA</t>
  </si>
  <si>
    <t>UL. ŚW. JANA PAWŁA II</t>
  </si>
  <si>
    <t>MUSZYNA</t>
  </si>
  <si>
    <t>4556101</t>
  </si>
  <si>
    <t>38520,38521</t>
  </si>
  <si>
    <t>0454853</t>
  </si>
  <si>
    <t>POWROŹNIK</t>
  </si>
  <si>
    <t>6467966</t>
  </si>
  <si>
    <t>128096</t>
  </si>
  <si>
    <t>0454913</t>
  </si>
  <si>
    <t>ŻEGIESTÓW</t>
  </si>
  <si>
    <t>77A</t>
  </si>
  <si>
    <t>UL. PARKOWA</t>
  </si>
  <si>
    <t>NOWY TARG</t>
  </si>
  <si>
    <t>DĘBNO</t>
  </si>
  <si>
    <t>15140</t>
  </si>
  <si>
    <t>UL. WŁADYSŁAWA ORKANA</t>
  </si>
  <si>
    <t>RABA WYŻNA</t>
  </si>
  <si>
    <t>750445</t>
  </si>
  <si>
    <t>72570</t>
  </si>
  <si>
    <t>0461511</t>
  </si>
  <si>
    <t>PODSARNIE</t>
  </si>
  <si>
    <t>5165737</t>
  </si>
  <si>
    <t>66209</t>
  </si>
  <si>
    <t>0461646</t>
  </si>
  <si>
    <t>8251664</t>
  </si>
  <si>
    <t>72566</t>
  </si>
  <si>
    <t>0462611</t>
  </si>
  <si>
    <t>SKAWA</t>
  </si>
  <si>
    <t>5062454</t>
  </si>
  <si>
    <t>69562,72525</t>
  </si>
  <si>
    <t>584A</t>
  </si>
  <si>
    <t>2059091</t>
  </si>
  <si>
    <t>66160,66161</t>
  </si>
  <si>
    <t>0462982</t>
  </si>
  <si>
    <t>5128743</t>
  </si>
  <si>
    <t>85896,85897</t>
  </si>
  <si>
    <t>RABKA-ZDRÓJ</t>
  </si>
  <si>
    <t>0463467</t>
  </si>
  <si>
    <t>CHABÓWKA</t>
  </si>
  <si>
    <t>4937872</t>
  </si>
  <si>
    <t>85898,85899</t>
  </si>
  <si>
    <t>0463579</t>
  </si>
  <si>
    <t>PONICE</t>
  </si>
  <si>
    <t>STARY SĄCZ</t>
  </si>
  <si>
    <t>SZAFLARY</t>
  </si>
  <si>
    <t>7932301</t>
  </si>
  <si>
    <t>87270,87767</t>
  </si>
  <si>
    <t>0466388</t>
  </si>
  <si>
    <t>MARUSZYNA</t>
  </si>
  <si>
    <t>PORONIN</t>
  </si>
  <si>
    <t>16264</t>
  </si>
  <si>
    <t>UL. JÓZEFA PIŁSUDSKIEGO</t>
  </si>
  <si>
    <t>0468944</t>
  </si>
  <si>
    <t>ZĄB</t>
  </si>
  <si>
    <t>8375949</t>
  </si>
  <si>
    <t>106896</t>
  </si>
  <si>
    <t>UL. ŚW. ANNY</t>
  </si>
  <si>
    <t>1/3</t>
  </si>
  <si>
    <t>664443</t>
  </si>
  <si>
    <t>71024,74969</t>
  </si>
  <si>
    <t>0812212</t>
  </si>
  <si>
    <t>GAWŁÓW</t>
  </si>
  <si>
    <t>7739246</t>
  </si>
  <si>
    <t>71074,71618</t>
  </si>
  <si>
    <t>0812637</t>
  </si>
  <si>
    <t>NIESZKOWICE MAŁE</t>
  </si>
  <si>
    <t>3278274</t>
  </si>
  <si>
    <t>71083,71086</t>
  </si>
  <si>
    <t>0812689</t>
  </si>
  <si>
    <t>NIESZKOWICE WIELKIE</t>
  </si>
  <si>
    <t>2134989</t>
  </si>
  <si>
    <t>71091,71098</t>
  </si>
  <si>
    <t>0812784</t>
  </si>
  <si>
    <t>DĄBROWSKI</t>
  </si>
  <si>
    <t>BRZESKI</t>
  </si>
  <si>
    <t>8928291</t>
  </si>
  <si>
    <t>11786</t>
  </si>
  <si>
    <t>BRZESKO</t>
  </si>
  <si>
    <t>0813832</t>
  </si>
  <si>
    <t>BUCZE</t>
  </si>
  <si>
    <t>14924</t>
  </si>
  <si>
    <t>UL. OKULICKA</t>
  </si>
  <si>
    <t>5763813</t>
  </si>
  <si>
    <t>9129</t>
  </si>
  <si>
    <t>0814062</t>
  </si>
  <si>
    <t>JASIEŃ</t>
  </si>
  <si>
    <t>26077</t>
  </si>
  <si>
    <t>UL. ZIELNA</t>
  </si>
  <si>
    <t>8478885</t>
  </si>
  <si>
    <t>9087</t>
  </si>
  <si>
    <t>0814205</t>
  </si>
  <si>
    <t>OKOCIM</t>
  </si>
  <si>
    <t>33231</t>
  </si>
  <si>
    <t>UL. GOETZÓW OKOCIMSKICH</t>
  </si>
  <si>
    <t>TARNOWSKI</t>
  </si>
  <si>
    <t>CIĘŻKOWICE</t>
  </si>
  <si>
    <t>7910539</t>
  </si>
  <si>
    <t>130047</t>
  </si>
  <si>
    <t>0815239</t>
  </si>
  <si>
    <t>05083</t>
  </si>
  <si>
    <t>6720175</t>
  </si>
  <si>
    <t>107436,107440</t>
  </si>
  <si>
    <t>23270</t>
  </si>
  <si>
    <t>UL. TYSIĄCLECIA</t>
  </si>
  <si>
    <t>2053421</t>
  </si>
  <si>
    <t>38617,38619,38621</t>
  </si>
  <si>
    <t>28617</t>
  </si>
  <si>
    <t>UL. ŁUCZKIEWICZÓW</t>
  </si>
  <si>
    <t>6531717</t>
  </si>
  <si>
    <t>107635,107639</t>
  </si>
  <si>
    <t>0815423</t>
  </si>
  <si>
    <t>3916649</t>
  </si>
  <si>
    <t>107417</t>
  </si>
  <si>
    <t>5A</t>
  </si>
  <si>
    <t>CZCHÓW</t>
  </si>
  <si>
    <t>2259144</t>
  </si>
  <si>
    <t>25992,90974,90975,90976</t>
  </si>
  <si>
    <t>0816871</t>
  </si>
  <si>
    <t>19578</t>
  </si>
  <si>
    <t>UL. SĄDECKA</t>
  </si>
  <si>
    <t>3856243</t>
  </si>
  <si>
    <t>25069</t>
  </si>
  <si>
    <t>DĄBROWA TARNOWSKA</t>
  </si>
  <si>
    <t>8377593</t>
  </si>
  <si>
    <t>115161</t>
  </si>
  <si>
    <t>0817557</t>
  </si>
  <si>
    <t>LASKÓWKA CHORĄSKA</t>
  </si>
  <si>
    <t>681354</t>
  </si>
  <si>
    <t>5988</t>
  </si>
  <si>
    <t>0817586</t>
  </si>
  <si>
    <t>LIPINY</t>
  </si>
  <si>
    <t>681938</t>
  </si>
  <si>
    <t>115287</t>
  </si>
  <si>
    <t>0817818</t>
  </si>
  <si>
    <t>SZARWARK</t>
  </si>
  <si>
    <t>2274811</t>
  </si>
  <si>
    <t>6141</t>
  </si>
  <si>
    <t>0819013</t>
  </si>
  <si>
    <t>JAWORSKO</t>
  </si>
  <si>
    <t>8377855</t>
  </si>
  <si>
    <t>6952,89178,89307,92051</t>
  </si>
  <si>
    <t>0819148</t>
  </si>
  <si>
    <t>ŁYSA GÓRA</t>
  </si>
  <si>
    <t>669603</t>
  </si>
  <si>
    <t>84480</t>
  </si>
  <si>
    <t>8315191</t>
  </si>
  <si>
    <t>12591</t>
  </si>
  <si>
    <t>8633243</t>
  </si>
  <si>
    <t>8780,8844</t>
  </si>
  <si>
    <t>0819444</t>
  </si>
  <si>
    <t>SUFCZYN</t>
  </si>
  <si>
    <t>6504854</t>
  </si>
  <si>
    <t>104638</t>
  </si>
  <si>
    <t>GNOJNIK</t>
  </si>
  <si>
    <t>0819579</t>
  </si>
  <si>
    <t>BIESIADKI</t>
  </si>
  <si>
    <t>3473557</t>
  </si>
  <si>
    <t>58373,58378</t>
  </si>
  <si>
    <t>0819616</t>
  </si>
  <si>
    <t>5511702</t>
  </si>
  <si>
    <t>58375</t>
  </si>
  <si>
    <t>0819728</t>
  </si>
  <si>
    <t>GOSPRZYDOWA</t>
  </si>
  <si>
    <t>2210963</t>
  </si>
  <si>
    <t>104694,127410</t>
  </si>
  <si>
    <t>0819792</t>
  </si>
  <si>
    <t>LEWNIOWA</t>
  </si>
  <si>
    <t>4874222</t>
  </si>
  <si>
    <t>58374,58379</t>
  </si>
  <si>
    <t>0819869</t>
  </si>
  <si>
    <t>USZEW</t>
  </si>
  <si>
    <t>3788991</t>
  </si>
  <si>
    <t>15712</t>
  </si>
  <si>
    <t>GROMNIK</t>
  </si>
  <si>
    <t>0820364</t>
  </si>
  <si>
    <t>BRZOZOWA</t>
  </si>
  <si>
    <t>6977089</t>
  </si>
  <si>
    <t>19203,19204</t>
  </si>
  <si>
    <t>0820737</t>
  </si>
  <si>
    <t>SIEMIECHÓW</t>
  </si>
  <si>
    <t>8692794</t>
  </si>
  <si>
    <t>73223</t>
  </si>
  <si>
    <t>LISIA GÓRA</t>
  </si>
  <si>
    <t>0822334</t>
  </si>
  <si>
    <t>BREŃ</t>
  </si>
  <si>
    <t>22681</t>
  </si>
  <si>
    <t>UL. TARNOWSKA</t>
  </si>
  <si>
    <t>4998430</t>
  </si>
  <si>
    <t>111013,111025</t>
  </si>
  <si>
    <t>0822400</t>
  </si>
  <si>
    <t>6464251</t>
  </si>
  <si>
    <t>73554</t>
  </si>
  <si>
    <t>0822624</t>
  </si>
  <si>
    <t>NOWE ŻUKOWICE</t>
  </si>
  <si>
    <t>8187716</t>
  </si>
  <si>
    <t>104938</t>
  </si>
  <si>
    <t>0822713</t>
  </si>
  <si>
    <t>PAWĘZÓW</t>
  </si>
  <si>
    <t>2148860</t>
  </si>
  <si>
    <t>92883</t>
  </si>
  <si>
    <t>0822825</t>
  </si>
  <si>
    <t>ŚMIGNO</t>
  </si>
  <si>
    <t>5703004</t>
  </si>
  <si>
    <t>110996,111049</t>
  </si>
  <si>
    <t>0822848</t>
  </si>
  <si>
    <t>ZACZARNIE</t>
  </si>
  <si>
    <t>ŁAPANÓW</t>
  </si>
  <si>
    <t>7040853</t>
  </si>
  <si>
    <t>84295,87594</t>
  </si>
  <si>
    <t>0823440</t>
  </si>
  <si>
    <t>7738469</t>
  </si>
  <si>
    <t>48396</t>
  </si>
  <si>
    <t>3856366</t>
  </si>
  <si>
    <t>48393,48394,48395</t>
  </si>
  <si>
    <t>3281287</t>
  </si>
  <si>
    <t>87612,87615</t>
  </si>
  <si>
    <t>0823492</t>
  </si>
  <si>
    <t>SOBOLÓW</t>
  </si>
  <si>
    <t>4275963</t>
  </si>
  <si>
    <t>87619</t>
  </si>
  <si>
    <t>NOWY WIŚNICZ</t>
  </si>
  <si>
    <t>5635502</t>
  </si>
  <si>
    <t>110508,110514</t>
  </si>
  <si>
    <t>0824570</t>
  </si>
  <si>
    <t>KOBYLE</t>
  </si>
  <si>
    <t>2304692</t>
  </si>
  <si>
    <t>75597</t>
  </si>
  <si>
    <t>0824936</t>
  </si>
  <si>
    <t>01506</t>
  </si>
  <si>
    <t>UL. BOCHEŃSKA</t>
  </si>
  <si>
    <t>5043493</t>
  </si>
  <si>
    <t>110406</t>
  </si>
  <si>
    <t>09546</t>
  </si>
  <si>
    <t>5575473</t>
  </si>
  <si>
    <t>110404</t>
  </si>
  <si>
    <t>2341483</t>
  </si>
  <si>
    <t>110379,110383</t>
  </si>
  <si>
    <t>0825077</t>
  </si>
  <si>
    <t>STARY WIŚNICZ</t>
  </si>
  <si>
    <t>OLESNO</t>
  </si>
  <si>
    <t>5957860</t>
  </si>
  <si>
    <t>61463,61465</t>
  </si>
  <si>
    <t>0825404</t>
  </si>
  <si>
    <t>5573669</t>
  </si>
  <si>
    <t>12898</t>
  </si>
  <si>
    <t>PLEŚNA</t>
  </si>
  <si>
    <t>0826711</t>
  </si>
  <si>
    <t>2469032</t>
  </si>
  <si>
    <t>12901</t>
  </si>
  <si>
    <t>0827060</t>
  </si>
  <si>
    <t>12740</t>
  </si>
  <si>
    <t>UL. ADAMA MICKIEWICZA</t>
  </si>
  <si>
    <t>5893591</t>
  </si>
  <si>
    <t>6549</t>
  </si>
  <si>
    <t>RADŁÓW</t>
  </si>
  <si>
    <t>0827828</t>
  </si>
  <si>
    <t>BISKUPICE RADŁOWSKIE</t>
  </si>
  <si>
    <t>5893966</t>
  </si>
  <si>
    <t>3525</t>
  </si>
  <si>
    <t>0827886</t>
  </si>
  <si>
    <t>NIWKA</t>
  </si>
  <si>
    <t>6849065</t>
  </si>
  <si>
    <t>59857,59948</t>
  </si>
  <si>
    <t>0827917</t>
  </si>
  <si>
    <t>2030554</t>
  </si>
  <si>
    <t>38668,38669,38775</t>
  </si>
  <si>
    <t>0827923</t>
  </si>
  <si>
    <t>01370</t>
  </si>
  <si>
    <t>UL. BISKUPSKA</t>
  </si>
  <si>
    <t>2A</t>
  </si>
  <si>
    <t>4556083</t>
  </si>
  <si>
    <t>75008,75109</t>
  </si>
  <si>
    <t>5190304</t>
  </si>
  <si>
    <t>73831,73847</t>
  </si>
  <si>
    <t>0828012</t>
  </si>
  <si>
    <t>WOLA RADŁOWSKA</t>
  </si>
  <si>
    <t>7039349</t>
  </si>
  <si>
    <t>73750,73780</t>
  </si>
  <si>
    <t>0828035</t>
  </si>
  <si>
    <t>ZABAWA</t>
  </si>
  <si>
    <t>OLSZYNY</t>
  </si>
  <si>
    <t>RZEZAWA</t>
  </si>
  <si>
    <t>3920061</t>
  </si>
  <si>
    <t>42856,42918</t>
  </si>
  <si>
    <t>0830049</t>
  </si>
  <si>
    <t>18154141</t>
  </si>
  <si>
    <t>35130</t>
  </si>
  <si>
    <t>0830090</t>
  </si>
  <si>
    <t>JODŁÓWKA</t>
  </si>
  <si>
    <t>8825573</t>
  </si>
  <si>
    <t>43969,50409</t>
  </si>
  <si>
    <t>0830167</t>
  </si>
  <si>
    <t>ŁAZY</t>
  </si>
  <si>
    <t>680003</t>
  </si>
  <si>
    <t>35121</t>
  </si>
  <si>
    <t>0830196</t>
  </si>
  <si>
    <t>OKULICE</t>
  </si>
  <si>
    <t>5701733</t>
  </si>
  <si>
    <t>103523,103524</t>
  </si>
  <si>
    <t>SZCZUCIN</t>
  </si>
  <si>
    <t>0830463</t>
  </si>
  <si>
    <t>BORKI</t>
  </si>
  <si>
    <t>2451275</t>
  </si>
  <si>
    <t>61525</t>
  </si>
  <si>
    <t>0831267</t>
  </si>
  <si>
    <t>ZABRNIE</t>
  </si>
  <si>
    <t>7423406</t>
  </si>
  <si>
    <t>16585</t>
  </si>
  <si>
    <t>SZCZUROWA</t>
  </si>
  <si>
    <t>0831600</t>
  </si>
  <si>
    <t>NIEDZIELISKA</t>
  </si>
  <si>
    <t>SZERZYNY</t>
  </si>
  <si>
    <t>6913365</t>
  </si>
  <si>
    <t>82867,82868</t>
  </si>
  <si>
    <t>0832491</t>
  </si>
  <si>
    <t>4870774</t>
  </si>
  <si>
    <t>51284</t>
  </si>
  <si>
    <t>0832568</t>
  </si>
  <si>
    <t>ŻUROWA</t>
  </si>
  <si>
    <t>TARNÓW</t>
  </si>
  <si>
    <t>779186</t>
  </si>
  <si>
    <t>44508</t>
  </si>
  <si>
    <t>0833473</t>
  </si>
  <si>
    <t>ZGŁOBICE</t>
  </si>
  <si>
    <t>26020</t>
  </si>
  <si>
    <t>UL. ZGŁOBICKA</t>
  </si>
  <si>
    <t>TUCHÓW</t>
  </si>
  <si>
    <t>2393148</t>
  </si>
  <si>
    <t>4531</t>
  </si>
  <si>
    <t>0833711</t>
  </si>
  <si>
    <t>DĄBRÓWKA TUCHOWSKA</t>
  </si>
  <si>
    <t xml:space="preserve">145A </t>
  </si>
  <si>
    <t>780507</t>
  </si>
  <si>
    <t>4537</t>
  </si>
  <si>
    <t>0834165</t>
  </si>
  <si>
    <t>LUBASZOWA</t>
  </si>
  <si>
    <t>WIERZCHOSŁAWICE</t>
  </si>
  <si>
    <t>7104476</t>
  </si>
  <si>
    <t>80194</t>
  </si>
  <si>
    <t>0835555</t>
  </si>
  <si>
    <t>2491131</t>
  </si>
  <si>
    <t>81589</t>
  </si>
  <si>
    <t>0835561</t>
  </si>
  <si>
    <t>RUDKA</t>
  </si>
  <si>
    <t>0835590</t>
  </si>
  <si>
    <t>2232321</t>
  </si>
  <si>
    <t>81587</t>
  </si>
  <si>
    <t>WOJNICZ</t>
  </si>
  <si>
    <t>7231911</t>
  </si>
  <si>
    <t>6323,6324</t>
  </si>
  <si>
    <t>0835880</t>
  </si>
  <si>
    <t>GRABNO</t>
  </si>
  <si>
    <t>4048101</t>
  </si>
  <si>
    <t>5054</t>
  </si>
  <si>
    <t>0836023</t>
  </si>
  <si>
    <t>MILÓWKA</t>
  </si>
  <si>
    <t>5125617</t>
  </si>
  <si>
    <t>114853,114854</t>
  </si>
  <si>
    <t>0836052</t>
  </si>
  <si>
    <t>4108092</t>
  </si>
  <si>
    <t>21007,53914</t>
  </si>
  <si>
    <t>0836187</t>
  </si>
  <si>
    <t>6972799</t>
  </si>
  <si>
    <t>38630,38632,38633</t>
  </si>
  <si>
    <t>0836276</t>
  </si>
  <si>
    <t>8315354</t>
  </si>
  <si>
    <t>53553</t>
  </si>
  <si>
    <t>5001859</t>
  </si>
  <si>
    <t>23257</t>
  </si>
  <si>
    <t>2451442</t>
  </si>
  <si>
    <t>91885</t>
  </si>
  <si>
    <t>0836626</t>
  </si>
  <si>
    <t>GWOŹDZIEC</t>
  </si>
  <si>
    <t>3664232</t>
  </si>
  <si>
    <t>104920,104921</t>
  </si>
  <si>
    <t>0836968</t>
  </si>
  <si>
    <t>PALEŚNICA</t>
  </si>
  <si>
    <t>3601199</t>
  </si>
  <si>
    <t>38656,38657,38658</t>
  </si>
  <si>
    <t>0837436</t>
  </si>
  <si>
    <t>06014</t>
  </si>
  <si>
    <t>UL. GRABINA</t>
  </si>
  <si>
    <t>5830289</t>
  </si>
  <si>
    <t>105421</t>
  </si>
  <si>
    <t>12037</t>
  </si>
  <si>
    <t>UL. JACKA MALCZEWSKIEGO</t>
  </si>
  <si>
    <t>2220910</t>
  </si>
  <si>
    <t>105422</t>
  </si>
  <si>
    <t>19252</t>
  </si>
  <si>
    <t>RYNEK RYNEK</t>
  </si>
  <si>
    <t>2373564</t>
  </si>
  <si>
    <t>59785</t>
  </si>
  <si>
    <t>ŻABNO</t>
  </si>
  <si>
    <t>0837614</t>
  </si>
  <si>
    <t>BOBROWNIKI WIELKIE</t>
  </si>
  <si>
    <t>7996825</t>
  </si>
  <si>
    <t>82353</t>
  </si>
  <si>
    <t>0837755</t>
  </si>
  <si>
    <t>ILKOWICE</t>
  </si>
  <si>
    <t>29452</t>
  </si>
  <si>
    <t>UL. RUDNO</t>
  </si>
  <si>
    <t>6846245</t>
  </si>
  <si>
    <t>49913</t>
  </si>
  <si>
    <t>0837844</t>
  </si>
  <si>
    <t>ŁĘG TARNOWSKI</t>
  </si>
  <si>
    <t>2176872</t>
  </si>
  <si>
    <t>82334,82357</t>
  </si>
  <si>
    <t>0837985</t>
  </si>
  <si>
    <t>NIECIECZA</t>
  </si>
  <si>
    <t>5065163</t>
  </si>
  <si>
    <t>82351,82352</t>
  </si>
  <si>
    <t>0838000</t>
  </si>
  <si>
    <t>NIEDOMICE</t>
  </si>
  <si>
    <t>7714404</t>
  </si>
  <si>
    <t>49916</t>
  </si>
  <si>
    <t>0838039</t>
  </si>
  <si>
    <t>ODPORYSZÓW</t>
  </si>
  <si>
    <t>31108</t>
  </si>
  <si>
    <t>UL. ŹWIERNIK</t>
  </si>
  <si>
    <t>8988278</t>
  </si>
  <si>
    <t>82348,82349</t>
  </si>
  <si>
    <t>0838097</t>
  </si>
  <si>
    <t>OTFINÓW</t>
  </si>
  <si>
    <t>6210532</t>
  </si>
  <si>
    <t>11554,11555</t>
  </si>
  <si>
    <t>0924023</t>
  </si>
  <si>
    <t>00891</t>
  </si>
  <si>
    <t>UL. STEFANA BATOREGO</t>
  </si>
  <si>
    <t>7992383</t>
  </si>
  <si>
    <t>50350</t>
  </si>
  <si>
    <t>03639</t>
  </si>
  <si>
    <t>UL. IGNACEGO DASZYŃSKIEGO</t>
  </si>
  <si>
    <t>800815</t>
  </si>
  <si>
    <t>56715</t>
  </si>
  <si>
    <t>03687</t>
  </si>
  <si>
    <t>UL. JAROSŁAWA DĄBROWSKIEGO</t>
  </si>
  <si>
    <t>800984</t>
  </si>
  <si>
    <t>57113</t>
  </si>
  <si>
    <t>10812</t>
  </si>
  <si>
    <t>UL. STANISŁAWA LENARTOWICZA</t>
  </si>
  <si>
    <t>8630694</t>
  </si>
  <si>
    <t>3594</t>
  </si>
  <si>
    <t>15508</t>
  </si>
  <si>
    <t>UL. FERDYNANDA PACHLA</t>
  </si>
  <si>
    <t>6913498</t>
  </si>
  <si>
    <t>18686,18879</t>
  </si>
  <si>
    <t>5509519</t>
  </si>
  <si>
    <t>11549,11550,11551</t>
  </si>
  <si>
    <t>20998</t>
  </si>
  <si>
    <t>UL. STAROWIEJSKA</t>
  </si>
  <si>
    <t>22A</t>
  </si>
  <si>
    <t>5189276</t>
  </si>
  <si>
    <t>49972</t>
  </si>
  <si>
    <t>24540</t>
  </si>
  <si>
    <t>UL. WŁÓKNIARZY</t>
  </si>
  <si>
    <t>10A</t>
  </si>
  <si>
    <t>8123859</t>
  </si>
  <si>
    <t>75185,75186</t>
  </si>
  <si>
    <t>0924098</t>
  </si>
  <si>
    <t>01742</t>
  </si>
  <si>
    <t>UL. BOLESŁAWA CHROBREGO</t>
  </si>
  <si>
    <t>8697293</t>
  </si>
  <si>
    <t>75188</t>
  </si>
  <si>
    <t>8311247</t>
  </si>
  <si>
    <t>65005,83928,86966</t>
  </si>
  <si>
    <t>18154116</t>
  </si>
  <si>
    <t>75189</t>
  </si>
  <si>
    <t>37694</t>
  </si>
  <si>
    <t>UL. MARSZAŁKA PIŁSUDSKIEGO</t>
  </si>
  <si>
    <t>3727710</t>
  </si>
  <si>
    <t>11929,11937,11971</t>
  </si>
  <si>
    <t>0924253</t>
  </si>
  <si>
    <t>02125</t>
  </si>
  <si>
    <t>UL. WŁADYSŁAWA BRONIEWSKIEGO</t>
  </si>
  <si>
    <t>7421734</t>
  </si>
  <si>
    <t>11558,11559,11560</t>
  </si>
  <si>
    <t>4810439</t>
  </si>
  <si>
    <t>119027,58476,58477</t>
  </si>
  <si>
    <t>9015377</t>
  </si>
  <si>
    <t>34403</t>
  </si>
  <si>
    <t>7104471</t>
  </si>
  <si>
    <t>22287</t>
  </si>
  <si>
    <t>0924365</t>
  </si>
  <si>
    <t>2107473</t>
  </si>
  <si>
    <t>63402,69407</t>
  </si>
  <si>
    <t>20431</t>
  </si>
  <si>
    <t>6084713</t>
  </si>
  <si>
    <t>64051,69833</t>
  </si>
  <si>
    <t>5065212</t>
  </si>
  <si>
    <t>64050,69832</t>
  </si>
  <si>
    <t>25084</t>
  </si>
  <si>
    <t>UL. STANISŁAWA WYSPIAŃSKIEGO</t>
  </si>
  <si>
    <t>761277</t>
  </si>
  <si>
    <t>22141,22163</t>
  </si>
  <si>
    <t>1928143</t>
  </si>
  <si>
    <t>7119,7138,7154</t>
  </si>
  <si>
    <t>26608</t>
  </si>
  <si>
    <t>UL. ŻWIRKI I WIGURY</t>
  </si>
  <si>
    <t>27A</t>
  </si>
  <si>
    <t>5575508</t>
  </si>
  <si>
    <t>127576</t>
  </si>
  <si>
    <t>27B</t>
  </si>
  <si>
    <t>6786407</t>
  </si>
  <si>
    <t>64877,64879,64880</t>
  </si>
  <si>
    <t>0924537</t>
  </si>
  <si>
    <t>15139</t>
  </si>
  <si>
    <t>UL. ORKANA</t>
  </si>
  <si>
    <t>4175080</t>
  </si>
  <si>
    <t>47126,48414,49246</t>
  </si>
  <si>
    <t>767213</t>
  </si>
  <si>
    <t>5569</t>
  </si>
  <si>
    <t>4619598</t>
  </si>
  <si>
    <t>74916,88878</t>
  </si>
  <si>
    <t>24687</t>
  </si>
  <si>
    <t>UL. WOLNOŚCI</t>
  </si>
  <si>
    <t>2068404</t>
  </si>
  <si>
    <t>21820,21832,21857</t>
  </si>
  <si>
    <t>0924997</t>
  </si>
  <si>
    <t>01014</t>
  </si>
  <si>
    <t>UL. GEN. JÓZEFA BEMA</t>
  </si>
  <si>
    <t>2154353</t>
  </si>
  <si>
    <t>28702</t>
  </si>
  <si>
    <t>02337</t>
  </si>
  <si>
    <t>UL. BUDOWLANYCH</t>
  </si>
  <si>
    <t>6083985</t>
  </si>
  <si>
    <t>23841</t>
  </si>
  <si>
    <t>07798</t>
  </si>
  <si>
    <t>UL. EUGENIUSZA KALICIŃSKIEGO</t>
  </si>
  <si>
    <t>5384055</t>
  </si>
  <si>
    <t>21652</t>
  </si>
  <si>
    <t>5766964</t>
  </si>
  <si>
    <t>122005,25141</t>
  </si>
  <si>
    <t>2496985</t>
  </si>
  <si>
    <t>41931</t>
  </si>
  <si>
    <t>09830</t>
  </si>
  <si>
    <t>UL. IGNACEGO KRASICKIEGO</t>
  </si>
  <si>
    <t>5894143</t>
  </si>
  <si>
    <t>23775</t>
  </si>
  <si>
    <t>4556022</t>
  </si>
  <si>
    <t>64007,79154,89095</t>
  </si>
  <si>
    <t>10880</t>
  </si>
  <si>
    <t>UL. STANISŁAWY LESZCZYŃSKIEJ</t>
  </si>
  <si>
    <t>5511492</t>
  </si>
  <si>
    <t>22482,22635</t>
  </si>
  <si>
    <t>14599</t>
  </si>
  <si>
    <t>755179</t>
  </si>
  <si>
    <t>21940,21952</t>
  </si>
  <si>
    <t>UL. OBOZOWA</t>
  </si>
  <si>
    <t>5101788</t>
  </si>
  <si>
    <t>25121,25129</t>
  </si>
  <si>
    <t>2062178</t>
  </si>
  <si>
    <t>41932</t>
  </si>
  <si>
    <t>15008</t>
  </si>
  <si>
    <t>UL. KAROLA OLSZEWSKIEGO</t>
  </si>
  <si>
    <t>4680853</t>
  </si>
  <si>
    <t>23921</t>
  </si>
  <si>
    <t>36348</t>
  </si>
  <si>
    <t>UL. ALEJA JULIUSZA SŁOWACKIEGO</t>
  </si>
  <si>
    <t>3278691</t>
  </si>
  <si>
    <t>41934,41936</t>
  </si>
  <si>
    <t>2393274</t>
  </si>
  <si>
    <t>23776</t>
  </si>
  <si>
    <t>22387</t>
  </si>
  <si>
    <t>UL. JĘDRZEJA ŚNIADECKIEGO</t>
  </si>
  <si>
    <t>4869733</t>
  </si>
  <si>
    <t>30229,30250,30298,43653</t>
  </si>
  <si>
    <t>24494</t>
  </si>
  <si>
    <t>UL. WŁADYSŁAWA JAGIEŁŁY</t>
  </si>
  <si>
    <t>4936486</t>
  </si>
  <si>
    <t>75598</t>
  </si>
  <si>
    <t>25075</t>
  </si>
  <si>
    <t>UL. WYSOKIE BRZEGI</t>
  </si>
  <si>
    <t>8570091</t>
  </si>
  <si>
    <t>41926</t>
  </si>
  <si>
    <t>3728014</t>
  </si>
  <si>
    <t>31258,41925</t>
  </si>
  <si>
    <t>26326</t>
  </si>
  <si>
    <t>UL. ZWYCIĘSTWA</t>
  </si>
  <si>
    <t>5954338</t>
  </si>
  <si>
    <t>87242</t>
  </si>
  <si>
    <t>SUCHA BESKIDZKA</t>
  </si>
  <si>
    <t>0925287</t>
  </si>
  <si>
    <t>01454</t>
  </si>
  <si>
    <t>UL. BŁĄDZONKA</t>
  </si>
  <si>
    <t>5317852</t>
  </si>
  <si>
    <t>12019,71596,71597</t>
  </si>
  <si>
    <t>8886427</t>
  </si>
  <si>
    <t>16048,56507,56508</t>
  </si>
  <si>
    <t>20695</t>
  </si>
  <si>
    <t>UL. SPÓŁDZIELCÓW</t>
  </si>
  <si>
    <t>8502451</t>
  </si>
  <si>
    <t>84561</t>
  </si>
  <si>
    <t>25727</t>
  </si>
  <si>
    <t>UL. ZASYPNICKA</t>
  </si>
  <si>
    <t>4615282</t>
  </si>
  <si>
    <t>4594,49823</t>
  </si>
  <si>
    <t>27076</t>
  </si>
  <si>
    <t>UL. PŁK. TADEUSZA SEMIKA</t>
  </si>
  <si>
    <t>5829210</t>
  </si>
  <si>
    <t>84554,84559</t>
  </si>
  <si>
    <t>2433771</t>
  </si>
  <si>
    <t>122937</t>
  </si>
  <si>
    <t>0926921</t>
  </si>
  <si>
    <t>04863</t>
  </si>
  <si>
    <t>UL. FABRYCZNA</t>
  </si>
  <si>
    <t>798874</t>
  </si>
  <si>
    <t>75787,75788</t>
  </si>
  <si>
    <t>09273</t>
  </si>
  <si>
    <t>OS. KOPERNIKA</t>
  </si>
  <si>
    <t>7104407</t>
  </si>
  <si>
    <t>121546,121547</t>
  </si>
  <si>
    <t>5320187</t>
  </si>
  <si>
    <t>32016</t>
  </si>
  <si>
    <t>12734</t>
  </si>
  <si>
    <t>UL. MICKIEWICZA</t>
  </si>
  <si>
    <t>798011</t>
  </si>
  <si>
    <t>115169,4865</t>
  </si>
  <si>
    <t>13861</t>
  </si>
  <si>
    <t>UL. NADBRZEŻNA</t>
  </si>
  <si>
    <t>25B</t>
  </si>
  <si>
    <t>8825431</t>
  </si>
  <si>
    <t>31304</t>
  </si>
  <si>
    <t>16661</t>
  </si>
  <si>
    <t>OS. POD SKARPĄ</t>
  </si>
  <si>
    <t>3532921</t>
  </si>
  <si>
    <t>75789,75790</t>
  </si>
  <si>
    <t>19830</t>
  </si>
  <si>
    <t>UL. SIENKIEWICZA</t>
  </si>
  <si>
    <t>8442488</t>
  </si>
  <si>
    <t>71030,75786</t>
  </si>
  <si>
    <t>20286</t>
  </si>
  <si>
    <t>UL. SŁOWACKIEGO</t>
  </si>
  <si>
    <t>2491396</t>
  </si>
  <si>
    <t>11601,29585,34373</t>
  </si>
  <si>
    <t>2368064</t>
  </si>
  <si>
    <t>10781,10782,10783</t>
  </si>
  <si>
    <t>24628</t>
  </si>
  <si>
    <t>UL. WOJSKA POLSKIEGO</t>
  </si>
  <si>
    <t>3282513</t>
  </si>
  <si>
    <t>10688,10689,10690,10817,10818,10819</t>
  </si>
  <si>
    <t>25979</t>
  </si>
  <si>
    <t>UL. ZEGADŁOWICZA</t>
  </si>
  <si>
    <t>5571695</t>
  </si>
  <si>
    <t>107109,107389,109385,122527,122543</t>
  </si>
  <si>
    <t>0927576</t>
  </si>
  <si>
    <t>09138</t>
  </si>
  <si>
    <t>UL. KONGRESOWA</t>
  </si>
  <si>
    <t>18154281</t>
  </si>
  <si>
    <t>22034,22128</t>
  </si>
  <si>
    <t>0938120</t>
  </si>
  <si>
    <t>5128096</t>
  </si>
  <si>
    <t>34801</t>
  </si>
  <si>
    <t>11139</t>
  </si>
  <si>
    <t>UL. LIPOWA</t>
  </si>
  <si>
    <t>2199072</t>
  </si>
  <si>
    <t>68202,82608</t>
  </si>
  <si>
    <t>18154294</t>
  </si>
  <si>
    <t>82830</t>
  </si>
  <si>
    <t>7204995</t>
  </si>
  <si>
    <t>62423,64943</t>
  </si>
  <si>
    <t>BUKOWNO</t>
  </si>
  <si>
    <t>0938404</t>
  </si>
  <si>
    <t>20210</t>
  </si>
  <si>
    <t>UL. SŁAWKOWSKA</t>
  </si>
  <si>
    <t>5129045</t>
  </si>
  <si>
    <t>61356,61853</t>
  </si>
  <si>
    <t>2479347</t>
  </si>
  <si>
    <t>61826</t>
  </si>
  <si>
    <t>0938982</t>
  </si>
  <si>
    <t>01824</t>
  </si>
  <si>
    <t>UL. BORELOWSKIEGO</t>
  </si>
  <si>
    <t>3664492</t>
  </si>
  <si>
    <t>65155</t>
  </si>
  <si>
    <t>2046689</t>
  </si>
  <si>
    <t>65154</t>
  </si>
  <si>
    <t>23A</t>
  </si>
  <si>
    <t>3983945</t>
  </si>
  <si>
    <t>105101,105103</t>
  </si>
  <si>
    <t>7040916</t>
  </si>
  <si>
    <t>6021522</t>
  </si>
  <si>
    <t>75587</t>
  </si>
  <si>
    <t>7168093</t>
  </si>
  <si>
    <t>105288,105289</t>
  </si>
  <si>
    <t>5893502</t>
  </si>
  <si>
    <t>105285,105286</t>
  </si>
  <si>
    <t>8506577</t>
  </si>
  <si>
    <t>68001,68021</t>
  </si>
  <si>
    <t>16905</t>
  </si>
  <si>
    <t>UL. POGORSKA</t>
  </si>
  <si>
    <t>8C</t>
  </si>
  <si>
    <t>8442413</t>
  </si>
  <si>
    <t>124243,124245</t>
  </si>
  <si>
    <t>22552</t>
  </si>
  <si>
    <t>UL. ŚWIĘTOKRZYSKA</t>
  </si>
  <si>
    <t>2229746</t>
  </si>
  <si>
    <t>14369,70034,70037</t>
  </si>
  <si>
    <t>25103</t>
  </si>
  <si>
    <t>UL. KARD. WYSZYŃSKIEGO</t>
  </si>
  <si>
    <t>6149304</t>
  </si>
  <si>
    <t>48033</t>
  </si>
  <si>
    <t>7932693</t>
  </si>
  <si>
    <t>14339</t>
  </si>
  <si>
    <t>33663</t>
  </si>
  <si>
    <t>UL. J. PIŁSUDSKIEGO</t>
  </si>
  <si>
    <t>3601342</t>
  </si>
  <si>
    <t>68005</t>
  </si>
  <si>
    <t>40382</t>
  </si>
  <si>
    <t>UL. ALEJA HENRYKA</t>
  </si>
  <si>
    <t>2085130</t>
  </si>
  <si>
    <t>68003</t>
  </si>
  <si>
    <t>7041014</t>
  </si>
  <si>
    <t>29974</t>
  </si>
  <si>
    <t>0940938</t>
  </si>
  <si>
    <t>00729</t>
  </si>
  <si>
    <t>UL. ŚW. BARBARY</t>
  </si>
  <si>
    <t>3537142</t>
  </si>
  <si>
    <t>105110,105111,126814,42971</t>
  </si>
  <si>
    <t>05962</t>
  </si>
  <si>
    <t>UL. GÓRNICZA</t>
  </si>
  <si>
    <t>4747001</t>
  </si>
  <si>
    <t>35162,35163,81234</t>
  </si>
  <si>
    <t>UL. HELENY KMIEĆ</t>
  </si>
  <si>
    <t>8379142</t>
  </si>
  <si>
    <t>44030,44033</t>
  </si>
  <si>
    <t>15529</t>
  </si>
  <si>
    <t>UL. IGNACEGO PADEREWSKIEGO</t>
  </si>
  <si>
    <t>5383992</t>
  </si>
  <si>
    <t>34261</t>
  </si>
  <si>
    <t>7104414</t>
  </si>
  <si>
    <t>29543</t>
  </si>
  <si>
    <t>41645</t>
  </si>
  <si>
    <t>PL. PLAC ZWYCIĘSTWA</t>
  </si>
  <si>
    <t>4238857</t>
  </si>
  <si>
    <t>62407</t>
  </si>
  <si>
    <t>0941777</t>
  </si>
  <si>
    <t>02580</t>
  </si>
  <si>
    <t>UL. CEGIELNIANA</t>
  </si>
  <si>
    <t>2502713</t>
  </si>
  <si>
    <t>64458</t>
  </si>
  <si>
    <t>7295903</t>
  </si>
  <si>
    <t>29214,30063</t>
  </si>
  <si>
    <t>8694410</t>
  </si>
  <si>
    <t>56494</t>
  </si>
  <si>
    <t>06533</t>
  </si>
  <si>
    <t>UL. KPT. HARDEGO</t>
  </si>
  <si>
    <t>11A</t>
  </si>
  <si>
    <t>2319339</t>
  </si>
  <si>
    <t>56185</t>
  </si>
  <si>
    <t>07959</t>
  </si>
  <si>
    <t>UL. JANA KANTEGO</t>
  </si>
  <si>
    <t>5002021</t>
  </si>
  <si>
    <t>24689,24690,24691,31010,56306,64466</t>
  </si>
  <si>
    <t>08728</t>
  </si>
  <si>
    <t>UL. JANA KOCHANOWSKIEGO</t>
  </si>
  <si>
    <t>7930491</t>
  </si>
  <si>
    <t>10772,62413</t>
  </si>
  <si>
    <t>09329</t>
  </si>
  <si>
    <t>UL. JANUSZA KORCZAKA</t>
  </si>
  <si>
    <t>2394619</t>
  </si>
  <si>
    <t>62415,64459</t>
  </si>
  <si>
    <t>09501</t>
  </si>
  <si>
    <t>UL. KOSYNIERÓW</t>
  </si>
  <si>
    <t>3473445</t>
  </si>
  <si>
    <t>42199,42205</t>
  </si>
  <si>
    <t>10775</t>
  </si>
  <si>
    <t>UL. LEGIONÓW POLSKICH</t>
  </si>
  <si>
    <t>4555903</t>
  </si>
  <si>
    <t>21132,21186,64467</t>
  </si>
  <si>
    <t>14544</t>
  </si>
  <si>
    <t>UL. FRANCESCO NULLO</t>
  </si>
  <si>
    <t>3854482</t>
  </si>
  <si>
    <t>30828,38928,38930</t>
  </si>
  <si>
    <t>8378169</t>
  </si>
  <si>
    <t>61564</t>
  </si>
  <si>
    <t>5128826</t>
  </si>
  <si>
    <t>75586</t>
  </si>
  <si>
    <t>2290405</t>
  </si>
  <si>
    <t>10740</t>
  </si>
  <si>
    <t>6149111</t>
  </si>
  <si>
    <t>10741,62412,64460</t>
  </si>
  <si>
    <t>26469</t>
  </si>
  <si>
    <t>UL. STEFANA ŻEROMSKIEGO</t>
  </si>
  <si>
    <t>0944149</t>
  </si>
  <si>
    <t>6404440</t>
  </si>
  <si>
    <t>105109,119078,122071</t>
  </si>
  <si>
    <t>UL. GŁOGOWA</t>
  </si>
  <si>
    <t>2468404</t>
  </si>
  <si>
    <t>47603,73701</t>
  </si>
  <si>
    <t>49782</t>
  </si>
  <si>
    <t>OS. OSIEDLE WIDOKOWE</t>
  </si>
  <si>
    <t>5507373</t>
  </si>
  <si>
    <t>6347,6348</t>
  </si>
  <si>
    <t>0945315</t>
  </si>
  <si>
    <t>10898</t>
  </si>
  <si>
    <t>2337554</t>
  </si>
  <si>
    <t>39724,69354</t>
  </si>
  <si>
    <t>11651</t>
  </si>
  <si>
    <t>OS. WŁADYSŁAWA ŁOKIETKA</t>
  </si>
  <si>
    <t>8379140</t>
  </si>
  <si>
    <t>39709</t>
  </si>
  <si>
    <t>12327</t>
  </si>
  <si>
    <t>UL. MARIACKA</t>
  </si>
  <si>
    <t>755730</t>
  </si>
  <si>
    <t>69353,72835</t>
  </si>
  <si>
    <t>16634</t>
  </si>
  <si>
    <t>UL. POD LASEM</t>
  </si>
  <si>
    <t>8314829</t>
  </si>
  <si>
    <t>79258,83109</t>
  </si>
  <si>
    <t>19976</t>
  </si>
  <si>
    <t>UL. SKALSKA</t>
  </si>
  <si>
    <t>8315298</t>
  </si>
  <si>
    <t>85333</t>
  </si>
  <si>
    <t>0947225</t>
  </si>
  <si>
    <t>09186</t>
  </si>
  <si>
    <t>UL. MARII KONOPNICKIEJ</t>
  </si>
  <si>
    <t>2374965</t>
  </si>
  <si>
    <t>19384,85343</t>
  </si>
  <si>
    <t>7164704</t>
  </si>
  <si>
    <t>23371,23433</t>
  </si>
  <si>
    <t>17577</t>
  </si>
  <si>
    <t>UL. BOLESŁAWA PRUSA</t>
  </si>
  <si>
    <t>5639282</t>
  </si>
  <si>
    <t>23453,27356</t>
  </si>
  <si>
    <t>2367795</t>
  </si>
  <si>
    <t>75589</t>
  </si>
  <si>
    <t>4170643</t>
  </si>
  <si>
    <t>85335,85339</t>
  </si>
  <si>
    <t>48815</t>
  </si>
  <si>
    <t>OS. OSIEDLE GEN. WŁADYSŁAWA SIKORSKIEGO</t>
  </si>
  <si>
    <t>8952049</t>
  </si>
  <si>
    <t>66237,68023</t>
  </si>
  <si>
    <t>20098</t>
  </si>
  <si>
    <t>UL. KS. SKORUPKI</t>
  </si>
  <si>
    <t>3408012</t>
  </si>
  <si>
    <t>84658</t>
  </si>
  <si>
    <t>KRAKÓW</t>
  </si>
  <si>
    <t>0950463</t>
  </si>
  <si>
    <t>6276575</t>
  </si>
  <si>
    <t>12116</t>
  </si>
  <si>
    <t>00180</t>
  </si>
  <si>
    <t>OS. ALBERTYŃSKIE</t>
  </si>
  <si>
    <t>4743744</t>
  </si>
  <si>
    <t>12603,9036</t>
  </si>
  <si>
    <t>00229</t>
  </si>
  <si>
    <t>UL. ALEKSANDRY</t>
  </si>
  <si>
    <t>4302381</t>
  </si>
  <si>
    <t>118981</t>
  </si>
  <si>
    <t>00432</t>
  </si>
  <si>
    <t>UL. ARMII KRAJOWEJ</t>
  </si>
  <si>
    <t>817673</t>
  </si>
  <si>
    <t>64262,64263</t>
  </si>
  <si>
    <t>2466587</t>
  </si>
  <si>
    <t>75595</t>
  </si>
  <si>
    <t>6786580</t>
  </si>
  <si>
    <t>21411</t>
  </si>
  <si>
    <t>4870239</t>
  </si>
  <si>
    <t>75594</t>
  </si>
  <si>
    <t>4870294</t>
  </si>
  <si>
    <t>11429</t>
  </si>
  <si>
    <t>00875</t>
  </si>
  <si>
    <t>UL. BATALIONU "SKAŁA" AK</t>
  </si>
  <si>
    <t>8184854</t>
  </si>
  <si>
    <t>16051</t>
  </si>
  <si>
    <t>2344991</t>
  </si>
  <si>
    <t>75267</t>
  </si>
  <si>
    <t>01023</t>
  </si>
  <si>
    <t>UL. BENEDYKTYŃSKA</t>
  </si>
  <si>
    <t>5639066</t>
  </si>
  <si>
    <t>12503</t>
  </si>
  <si>
    <t>01087</t>
  </si>
  <si>
    <t>UL. BERNARDYŃSKA</t>
  </si>
  <si>
    <t>819680</t>
  </si>
  <si>
    <t>123625</t>
  </si>
  <si>
    <t>3472846</t>
  </si>
  <si>
    <t>9138</t>
  </si>
  <si>
    <t>01329</t>
  </si>
  <si>
    <t>UL. BIEŻANOWSKA</t>
  </si>
  <si>
    <t>818276</t>
  </si>
  <si>
    <t>114155,11570,11571</t>
  </si>
  <si>
    <t>01397</t>
  </si>
  <si>
    <t>UL. KS. FRANCISZKA BLACHNICKIEGO</t>
  </si>
  <si>
    <t>6272338</t>
  </si>
  <si>
    <t>9928</t>
  </si>
  <si>
    <t>01686</t>
  </si>
  <si>
    <t>OS. BOHATERÓW WRZEŚNIA</t>
  </si>
  <si>
    <t>5447588</t>
  </si>
  <si>
    <t>20399</t>
  </si>
  <si>
    <t>01755</t>
  </si>
  <si>
    <t>UL. BOLESŁAWA ŚMIAŁEGO</t>
  </si>
  <si>
    <t>7166467</t>
  </si>
  <si>
    <t>12532</t>
  </si>
  <si>
    <t>02038</t>
  </si>
  <si>
    <t>UL. BRANICKA</t>
  </si>
  <si>
    <t>2138108</t>
  </si>
  <si>
    <t>20874</t>
  </si>
  <si>
    <t>02139</t>
  </si>
  <si>
    <t>UL. BRONOWICKA</t>
  </si>
  <si>
    <t>817552</t>
  </si>
  <si>
    <t>114438,81724</t>
  </si>
  <si>
    <t>8185666</t>
  </si>
  <si>
    <t>11798</t>
  </si>
  <si>
    <t>02375</t>
  </si>
  <si>
    <t>UL. FRANCISZKA BUJAKA</t>
  </si>
  <si>
    <t>5893995</t>
  </si>
  <si>
    <t>115546</t>
  </si>
  <si>
    <t>02428</t>
  </si>
  <si>
    <t>UL. BULWAROWA</t>
  </si>
  <si>
    <t>5701521</t>
  </si>
  <si>
    <t>31654,31655,7710</t>
  </si>
  <si>
    <t>02559</t>
  </si>
  <si>
    <t>UL. CECHOWA</t>
  </si>
  <si>
    <t>8251432</t>
  </si>
  <si>
    <t>30235</t>
  </si>
  <si>
    <t>4683396</t>
  </si>
  <si>
    <t>104276,104317,104318,104319</t>
  </si>
  <si>
    <t>02623</t>
  </si>
  <si>
    <t>OS. CENTRUM E</t>
  </si>
  <si>
    <t>2541013</t>
  </si>
  <si>
    <t>6593,7041</t>
  </si>
  <si>
    <t>02706</t>
  </si>
  <si>
    <t>UL. JÓZEFA CHEŁMOŃSKIEGO</t>
  </si>
  <si>
    <t>3279511</t>
  </si>
  <si>
    <t>12450</t>
  </si>
  <si>
    <t>02775</t>
  </si>
  <si>
    <t>UL. ADAMA CHMIELOWSKIEGO</t>
  </si>
  <si>
    <t>6720738</t>
  </si>
  <si>
    <t>7709</t>
  </si>
  <si>
    <t>03221</t>
  </si>
  <si>
    <t>UL. TADEUSZA CZACKIEGO</t>
  </si>
  <si>
    <t>807399</t>
  </si>
  <si>
    <t>4881</t>
  </si>
  <si>
    <t>03242</t>
  </si>
  <si>
    <t>UL. KAZIMIERZA CZAPIŃSKIEGO</t>
  </si>
  <si>
    <t>5447370</t>
  </si>
  <si>
    <t>18907,19171</t>
  </si>
  <si>
    <t>03291</t>
  </si>
  <si>
    <t>UL. CZARNOGÓRSKA</t>
  </si>
  <si>
    <t>6337617</t>
  </si>
  <si>
    <t>12248</t>
  </si>
  <si>
    <t>03416</t>
  </si>
  <si>
    <t>UL. BOLESŁAWA CZERWIEŃSKIEGO</t>
  </si>
  <si>
    <t>8060183</t>
  </si>
  <si>
    <t>15134</t>
  </si>
  <si>
    <t>03543</t>
  </si>
  <si>
    <t>UL. ĆWIKŁOWA</t>
  </si>
  <si>
    <t>2033250</t>
  </si>
  <si>
    <t>23146</t>
  </si>
  <si>
    <t>03834</t>
  </si>
  <si>
    <t>UL. JÓZEFA DIETLA</t>
  </si>
  <si>
    <t>6212254</t>
  </si>
  <si>
    <t>13571</t>
  </si>
  <si>
    <t>9012239</t>
  </si>
  <si>
    <t>27128,27129,8636</t>
  </si>
  <si>
    <t>03915</t>
  </si>
  <si>
    <t>UL. DOBCZYCKA</t>
  </si>
  <si>
    <t>7550484</t>
  </si>
  <si>
    <t>13049,70810</t>
  </si>
  <si>
    <t>04268</t>
  </si>
  <si>
    <t>UL. DROŻYSKA</t>
  </si>
  <si>
    <t>8184243</t>
  </si>
  <si>
    <t>24949,25882</t>
  </si>
  <si>
    <t>04391</t>
  </si>
  <si>
    <t>UL. JULIANA DUNAJEWSKIEGO</t>
  </si>
  <si>
    <t>2184735</t>
  </si>
  <si>
    <t>25877</t>
  </si>
  <si>
    <t>04492</t>
  </si>
  <si>
    <t>AL. ADOLFA DYGASIŃSKIEGO</t>
  </si>
  <si>
    <t>7996819</t>
  </si>
  <si>
    <t>27126</t>
  </si>
  <si>
    <t>5383008</t>
  </si>
  <si>
    <t>79975,81721,81723</t>
  </si>
  <si>
    <t>5B</t>
  </si>
  <si>
    <t>3856526</t>
  </si>
  <si>
    <t>80058</t>
  </si>
  <si>
    <t>04560</t>
  </si>
  <si>
    <t>OS. DYWIZJONU 303</t>
  </si>
  <si>
    <t>6021528</t>
  </si>
  <si>
    <t>125515,125516,21210,21221,30103</t>
  </si>
  <si>
    <t>6402997</t>
  </si>
  <si>
    <t>72194</t>
  </si>
  <si>
    <t>04629</t>
  </si>
  <si>
    <t>UL. MIROSŁAWA DZIELSKIEGO</t>
  </si>
  <si>
    <t>820255</t>
  </si>
  <si>
    <t>90310,90311,90313</t>
  </si>
  <si>
    <t>04919</t>
  </si>
  <si>
    <t>UL. SIOSTRY FAUSTYNY</t>
  </si>
  <si>
    <t>6339448</t>
  </si>
  <si>
    <t>13574</t>
  </si>
  <si>
    <t>05001</t>
  </si>
  <si>
    <t>UL. ŚW. FILIPA</t>
  </si>
  <si>
    <t>2156806</t>
  </si>
  <si>
    <t>74785,74786</t>
  </si>
  <si>
    <t>05133</t>
  </si>
  <si>
    <t>UL. FORTECZNA</t>
  </si>
  <si>
    <t>3473427</t>
  </si>
  <si>
    <t>20053</t>
  </si>
  <si>
    <t>05172</t>
  </si>
  <si>
    <t>UL. ALEKSANDRA FREDRY</t>
  </si>
  <si>
    <t>65/71</t>
  </si>
  <si>
    <t>2107461</t>
  </si>
  <si>
    <t>21151,21785</t>
  </si>
  <si>
    <t xml:space="preserve">65/71 </t>
  </si>
  <si>
    <t>3409392</t>
  </si>
  <si>
    <t>112200</t>
  </si>
  <si>
    <t>05465</t>
  </si>
  <si>
    <t>UL. ŚW. GERTRUDY</t>
  </si>
  <si>
    <t>4427890</t>
  </si>
  <si>
    <t>114198</t>
  </si>
  <si>
    <t>05637</t>
  </si>
  <si>
    <t>RYNEK GŁÓWNY</t>
  </si>
  <si>
    <t>4365848</t>
  </si>
  <si>
    <t>30102</t>
  </si>
  <si>
    <t>05737</t>
  </si>
  <si>
    <t>UL. GOLIKÓWKA</t>
  </si>
  <si>
    <t>6144884</t>
  </si>
  <si>
    <t>20479</t>
  </si>
  <si>
    <t>05867</t>
  </si>
  <si>
    <t>UL. SEWERYNA GOSZCZYŃSKIEGO</t>
  </si>
  <si>
    <t>3788675</t>
  </si>
  <si>
    <t>110431,111234,118633,123366</t>
  </si>
  <si>
    <t>05936</t>
  </si>
  <si>
    <t>UL. GÓRKA NARODOWA</t>
  </si>
  <si>
    <t>4807949</t>
  </si>
  <si>
    <t>106860,106861,106863</t>
  </si>
  <si>
    <t>06133</t>
  </si>
  <si>
    <t>UL. GROCHOWA</t>
  </si>
  <si>
    <t>819445</t>
  </si>
  <si>
    <t>114803,20596</t>
  </si>
  <si>
    <t>815191</t>
  </si>
  <si>
    <t>18638,19374,19385</t>
  </si>
  <si>
    <t>06137</t>
  </si>
  <si>
    <t>UL. GROCHOWSKA</t>
  </si>
  <si>
    <t>815324</t>
  </si>
  <si>
    <t>70862,70863</t>
  </si>
  <si>
    <t>06163</t>
  </si>
  <si>
    <t>UL. GRODZKA</t>
  </si>
  <si>
    <t>4746250</t>
  </si>
  <si>
    <t>20433</t>
  </si>
  <si>
    <t>06319</t>
  </si>
  <si>
    <t>UL. GRZEGÓRZECKA</t>
  </si>
  <si>
    <t>6594633</t>
  </si>
  <si>
    <t>18572,19214</t>
  </si>
  <si>
    <t>06508</t>
  </si>
  <si>
    <t>OS. HANDLOWE</t>
  </si>
  <si>
    <t>7291487</t>
  </si>
  <si>
    <t>13572</t>
  </si>
  <si>
    <t>06572</t>
  </si>
  <si>
    <t>UL. HELCLÓW</t>
  </si>
  <si>
    <t>3405044</t>
  </si>
  <si>
    <t>9622</t>
  </si>
  <si>
    <t>06990</t>
  </si>
  <si>
    <t>UL. STANISŁAWA JACHOWICZA</t>
  </si>
  <si>
    <t>7868820</t>
  </si>
  <si>
    <t>70866</t>
  </si>
  <si>
    <t>07033</t>
  </si>
  <si>
    <t>OS. JAGIELLOŃSKIE</t>
  </si>
  <si>
    <t>6658976</t>
  </si>
  <si>
    <t>7199</t>
  </si>
  <si>
    <t>4870897</t>
  </si>
  <si>
    <t>7335</t>
  </si>
  <si>
    <t>1923453</t>
  </si>
  <si>
    <t>107376,52838</t>
  </si>
  <si>
    <t>07113</t>
  </si>
  <si>
    <t>UL. ŚW. JANA</t>
  </si>
  <si>
    <t>4936487</t>
  </si>
  <si>
    <t>11930</t>
  </si>
  <si>
    <t>07332</t>
  </si>
  <si>
    <t>UL. JASKROWA</t>
  </si>
  <si>
    <t>2056422</t>
  </si>
  <si>
    <t>25874</t>
  </si>
  <si>
    <t>07498</t>
  </si>
  <si>
    <t>UL. ERAZMA JERZMANOWSKIEGO</t>
  </si>
  <si>
    <t>6527496</t>
  </si>
  <si>
    <t>9144</t>
  </si>
  <si>
    <t>07624</t>
  </si>
  <si>
    <t>UL. KSIĘCIA JÓZEFA</t>
  </si>
  <si>
    <t>6659523</t>
  </si>
  <si>
    <t>75250,75251</t>
  </si>
  <si>
    <t>07632</t>
  </si>
  <si>
    <t>UL. JÓZEFIŃSKA</t>
  </si>
  <si>
    <t>6081165</t>
  </si>
  <si>
    <t>11340</t>
  </si>
  <si>
    <t>07645</t>
  </si>
  <si>
    <t>UL. DR. JUDYMA</t>
  </si>
  <si>
    <t>8123707</t>
  </si>
  <si>
    <t>8719</t>
  </si>
  <si>
    <t>07741</t>
  </si>
  <si>
    <t>UL. KACZORÓWKA</t>
  </si>
  <si>
    <t>6145074</t>
  </si>
  <si>
    <t>8914</t>
  </si>
  <si>
    <t>07805</t>
  </si>
  <si>
    <t>OS. KALINOWE</t>
  </si>
  <si>
    <t>5446371</t>
  </si>
  <si>
    <t>12271</t>
  </si>
  <si>
    <t>813961</t>
  </si>
  <si>
    <t>29927,29932</t>
  </si>
  <si>
    <t>07893</t>
  </si>
  <si>
    <t>UL. GEN. HENRYKA KAMIEŃSKIEGO</t>
  </si>
  <si>
    <t>7867949</t>
  </si>
  <si>
    <t>20049</t>
  </si>
  <si>
    <t>07949</t>
  </si>
  <si>
    <t>UL. KANONICZA</t>
  </si>
  <si>
    <t>2081493</t>
  </si>
  <si>
    <t>28077</t>
  </si>
  <si>
    <t>07997</t>
  </si>
  <si>
    <t>UL. KAPUCYŃSKA</t>
  </si>
  <si>
    <t>814826</t>
  </si>
  <si>
    <t>125775</t>
  </si>
  <si>
    <t>08061</t>
  </si>
  <si>
    <t>UL. KARMELICKA</t>
  </si>
  <si>
    <t>814959</t>
  </si>
  <si>
    <t>127577,127578,79902,81086,81089</t>
  </si>
  <si>
    <t>5000962</t>
  </si>
  <si>
    <t>7487</t>
  </si>
  <si>
    <t>08206</t>
  </si>
  <si>
    <t>UL. KATOWICKA</t>
  </si>
  <si>
    <t>8505415</t>
  </si>
  <si>
    <t>10767,25507</t>
  </si>
  <si>
    <t>08260</t>
  </si>
  <si>
    <t>UL. KAZIMIERZA ODNOWICIELA</t>
  </si>
  <si>
    <t>8378973</t>
  </si>
  <si>
    <t>68630</t>
  </si>
  <si>
    <t>3637343</t>
  </si>
  <si>
    <t>109479</t>
  </si>
  <si>
    <t>6656201</t>
  </si>
  <si>
    <t>8184,8185</t>
  </si>
  <si>
    <t>08426</t>
  </si>
  <si>
    <t>AL. KIJOWSKA</t>
  </si>
  <si>
    <t>5316848</t>
  </si>
  <si>
    <t>19466,19484</t>
  </si>
  <si>
    <t>8570144</t>
  </si>
  <si>
    <t>10617</t>
  </si>
  <si>
    <t>08519</t>
  </si>
  <si>
    <t>RYNEK KLEPARSKI</t>
  </si>
  <si>
    <t>808256</t>
  </si>
  <si>
    <t>11095,64313,64314</t>
  </si>
  <si>
    <t>08587</t>
  </si>
  <si>
    <t>UL. KLUCZBORSKA</t>
  </si>
  <si>
    <t>6974040</t>
  </si>
  <si>
    <t>13451</t>
  </si>
  <si>
    <t>08640</t>
  </si>
  <si>
    <t>UL. KŁUSZYŃSKA</t>
  </si>
  <si>
    <t>5953214</t>
  </si>
  <si>
    <t>84667</t>
  </si>
  <si>
    <t>08691</t>
  </si>
  <si>
    <t>UL. KOBIERZYŃSKA</t>
  </si>
  <si>
    <t>5255345</t>
  </si>
  <si>
    <t>115666,126512,9132</t>
  </si>
  <si>
    <t>08980</t>
  </si>
  <si>
    <t>OS. KOLOROWE</t>
  </si>
  <si>
    <t>4682145</t>
  </si>
  <si>
    <t>11342,24047</t>
  </si>
  <si>
    <t>29A</t>
  </si>
  <si>
    <t>813197</t>
  </si>
  <si>
    <t>11796,12495</t>
  </si>
  <si>
    <t>09026</t>
  </si>
  <si>
    <t>UL. KOMANDOSÓW</t>
  </si>
  <si>
    <t>8379063</t>
  </si>
  <si>
    <t>11002</t>
  </si>
  <si>
    <t>7039799</t>
  </si>
  <si>
    <t>11111</t>
  </si>
  <si>
    <t>09134</t>
  </si>
  <si>
    <t>UL. KONFEDERACKA</t>
  </si>
  <si>
    <t>7040837</t>
  </si>
  <si>
    <t>28043,28057,28061</t>
  </si>
  <si>
    <t>09282</t>
  </si>
  <si>
    <t>UL. MIKOŁAJA KOPERNIKA</t>
  </si>
  <si>
    <t>815837</t>
  </si>
  <si>
    <t>14884</t>
  </si>
  <si>
    <t>4619732</t>
  </si>
  <si>
    <t>73869</t>
  </si>
  <si>
    <t>09400</t>
  </si>
  <si>
    <t>UL. GRZEGORZA KORZENIAKA</t>
  </si>
  <si>
    <t>7483502</t>
  </si>
  <si>
    <t>24953,24954</t>
  </si>
  <si>
    <t>6782902</t>
  </si>
  <si>
    <t>20050</t>
  </si>
  <si>
    <t>09489</t>
  </si>
  <si>
    <t>UL. JÓZEFA KOSTRZEWSKIEGO</t>
  </si>
  <si>
    <t>2322717</t>
  </si>
  <si>
    <t>81709</t>
  </si>
  <si>
    <t>09587</t>
  </si>
  <si>
    <t>7037425</t>
  </si>
  <si>
    <t>72080</t>
  </si>
  <si>
    <t>OS. KOŚCIUSZKOWSKIE</t>
  </si>
  <si>
    <t>6591611</t>
  </si>
  <si>
    <t>59643</t>
  </si>
  <si>
    <t>09792</t>
  </si>
  <si>
    <t>OS. KRAKOWIAKÓW</t>
  </si>
  <si>
    <t>4427513</t>
  </si>
  <si>
    <t>121850,49127</t>
  </si>
  <si>
    <t>09845</t>
  </si>
  <si>
    <t>AL. ZYGMUNTA KRASIŃSKIEGO</t>
  </si>
  <si>
    <t>4364486</t>
  </si>
  <si>
    <t>20377,68567</t>
  </si>
  <si>
    <t>5064606</t>
  </si>
  <si>
    <t>120463,127649</t>
  </si>
  <si>
    <t>10035</t>
  </si>
  <si>
    <t>UL. KRUPNICZA</t>
  </si>
  <si>
    <t>7996846</t>
  </si>
  <si>
    <t>29919,29920</t>
  </si>
  <si>
    <t>5381368</t>
  </si>
  <si>
    <t>8286</t>
  </si>
  <si>
    <t>10105</t>
  </si>
  <si>
    <t>UL. KRZEMIONKI</t>
  </si>
  <si>
    <t>813499</t>
  </si>
  <si>
    <t>8896</t>
  </si>
  <si>
    <t>10434</t>
  </si>
  <si>
    <t>UL. JANA KURCZABA</t>
  </si>
  <si>
    <t>5319369</t>
  </si>
  <si>
    <t>122914,90149,90150</t>
  </si>
  <si>
    <t>8823480</t>
  </si>
  <si>
    <t>20056</t>
  </si>
  <si>
    <t>10526</t>
  </si>
  <si>
    <t>UL. KUŹNICY KOŁŁĄTAJOWSKIEJ</t>
  </si>
  <si>
    <t>23F</t>
  </si>
  <si>
    <t>8247561</t>
  </si>
  <si>
    <t>118957,125494</t>
  </si>
  <si>
    <t>10573</t>
  </si>
  <si>
    <t>UL. KWIECISTA</t>
  </si>
  <si>
    <t>4429221</t>
  </si>
  <si>
    <t>58247</t>
  </si>
  <si>
    <t>10731</t>
  </si>
  <si>
    <t>UL. JULIUSZA LEA</t>
  </si>
  <si>
    <t>7614341</t>
  </si>
  <si>
    <t>11654</t>
  </si>
  <si>
    <t>11074</t>
  </si>
  <si>
    <t>UL. BOLESŁAWA LIMANOWSKIEGO</t>
  </si>
  <si>
    <t xml:space="preserve">60-62 </t>
  </si>
  <si>
    <t>2237523</t>
  </si>
  <si>
    <t>18905,19078</t>
  </si>
  <si>
    <t>11126</t>
  </si>
  <si>
    <t>UL. WACŁAWA LIPIŃSKIEGO</t>
  </si>
  <si>
    <t>6654988</t>
  </si>
  <si>
    <t>11797</t>
  </si>
  <si>
    <t>11223</t>
  </si>
  <si>
    <t>UL. LITEWSKA</t>
  </si>
  <si>
    <t>7741576</t>
  </si>
  <si>
    <t>27030,27031</t>
  </si>
  <si>
    <t>11261</t>
  </si>
  <si>
    <t>UL. LORETAŃSKA</t>
  </si>
  <si>
    <t>2095193</t>
  </si>
  <si>
    <t>20803</t>
  </si>
  <si>
    <t>11307</t>
  </si>
  <si>
    <t>UL. LUBELSKA</t>
  </si>
  <si>
    <t>6657428</t>
  </si>
  <si>
    <t>118635,42327,42332</t>
  </si>
  <si>
    <t>11343</t>
  </si>
  <si>
    <t>UL. ALEKSANDRA LUBOMIRSKIEGO</t>
  </si>
  <si>
    <t>815731</t>
  </si>
  <si>
    <t>13048,84396</t>
  </si>
  <si>
    <t>11596</t>
  </si>
  <si>
    <t>UL. ŁĄKOWA</t>
  </si>
  <si>
    <t>4618839</t>
  </si>
  <si>
    <t>90610</t>
  </si>
  <si>
    <t>11653</t>
  </si>
  <si>
    <t>UL. WŁADYSŁAWA ŁOKIETKA</t>
  </si>
  <si>
    <t>5165738</t>
  </si>
  <si>
    <t>12183</t>
  </si>
  <si>
    <t>11731</t>
  </si>
  <si>
    <t>UL. ŁUCZANOWICKA</t>
  </si>
  <si>
    <t>7865594</t>
  </si>
  <si>
    <t>11322,9140</t>
  </si>
  <si>
    <t>11857</t>
  </si>
  <si>
    <t>UL. JÓZEFA MACKIEWICZA</t>
  </si>
  <si>
    <t>5637241</t>
  </si>
  <si>
    <t>20047</t>
  </si>
  <si>
    <t>12031</t>
  </si>
  <si>
    <t>UL. MALBORSKA</t>
  </si>
  <si>
    <t>812694</t>
  </si>
  <si>
    <t>58256,8491</t>
  </si>
  <si>
    <t>7419840</t>
  </si>
  <si>
    <t>11012</t>
  </si>
  <si>
    <t>12358</t>
  </si>
  <si>
    <t>UL. ŚW. MARKA</t>
  </si>
  <si>
    <t>5189865</t>
  </si>
  <si>
    <t>15523</t>
  </si>
  <si>
    <t>12488</t>
  </si>
  <si>
    <t>PL. JANA MATEJKI</t>
  </si>
  <si>
    <t>4997784</t>
  </si>
  <si>
    <t>48122,48124</t>
  </si>
  <si>
    <t>UL. MACIEJA MIECHOWITY</t>
  </si>
  <si>
    <t>8824036</t>
  </si>
  <si>
    <t>23163</t>
  </si>
  <si>
    <t>12540</t>
  </si>
  <si>
    <t>UL. MAZOWIECKA</t>
  </si>
  <si>
    <t>5892869</t>
  </si>
  <si>
    <t>24956</t>
  </si>
  <si>
    <t>12589</t>
  </si>
  <si>
    <t>UL. JANUSZA MEISSNERA</t>
  </si>
  <si>
    <t>6468114</t>
  </si>
  <si>
    <t>125266,125267</t>
  </si>
  <si>
    <t>12632</t>
  </si>
  <si>
    <t>UL. METALOWCÓW</t>
  </si>
  <si>
    <t>814839</t>
  </si>
  <si>
    <t>125126,43526,43527</t>
  </si>
  <si>
    <t>12716</t>
  </si>
  <si>
    <t>UL. PIOTRA MICHAŁOWSKIEGO</t>
  </si>
  <si>
    <t>815347</t>
  </si>
  <si>
    <t>6864</t>
  </si>
  <si>
    <t>12991</t>
  </si>
  <si>
    <t>UL. MIODOWA</t>
  </si>
  <si>
    <t>5766983</t>
  </si>
  <si>
    <t>21409,21410</t>
  </si>
  <si>
    <t>13021</t>
  </si>
  <si>
    <t>UL. MIRTOWA</t>
  </si>
  <si>
    <t>3919336</t>
  </si>
  <si>
    <t>104152,104153</t>
  </si>
  <si>
    <t>13051</t>
  </si>
  <si>
    <t>UL. MLASKOTÓW</t>
  </si>
  <si>
    <t>807338</t>
  </si>
  <si>
    <t>12007</t>
  </si>
  <si>
    <t>13183</t>
  </si>
  <si>
    <t>AL. MODRZEWIOWA</t>
  </si>
  <si>
    <t>1835052</t>
  </si>
  <si>
    <t>43396,43398</t>
  </si>
  <si>
    <t>13252</t>
  </si>
  <si>
    <t>UL. MONTE CASSINO</t>
  </si>
  <si>
    <t>8251601</t>
  </si>
  <si>
    <t>18548</t>
  </si>
  <si>
    <t>13551</t>
  </si>
  <si>
    <t>UL. MYŚLENICKA</t>
  </si>
  <si>
    <t>2184837</t>
  </si>
  <si>
    <t>22111</t>
  </si>
  <si>
    <t>13563</t>
  </si>
  <si>
    <t>UL. MYŚLIWSKA</t>
  </si>
  <si>
    <t>6847675</t>
  </si>
  <si>
    <t>129661,20872,20958</t>
  </si>
  <si>
    <t>13575</t>
  </si>
  <si>
    <t>UL. NA BŁONIE</t>
  </si>
  <si>
    <t>15B</t>
  </si>
  <si>
    <t>7231845</t>
  </si>
  <si>
    <t>12104</t>
  </si>
  <si>
    <t>15D</t>
  </si>
  <si>
    <t>4302460</t>
  </si>
  <si>
    <t>7713</t>
  </si>
  <si>
    <t>13598</t>
  </si>
  <si>
    <t>PL. NA GROBLACH</t>
  </si>
  <si>
    <t>2261792</t>
  </si>
  <si>
    <t>30104</t>
  </si>
  <si>
    <t>13663</t>
  </si>
  <si>
    <t>OS. NA SKARPIE</t>
  </si>
  <si>
    <t>4937838</t>
  </si>
  <si>
    <t>12485</t>
  </si>
  <si>
    <t>13677</t>
  </si>
  <si>
    <t>OS. NA STOKU</t>
  </si>
  <si>
    <t>806343</t>
  </si>
  <si>
    <t>19804,19824</t>
  </si>
  <si>
    <t>2008745</t>
  </si>
  <si>
    <t>9937</t>
  </si>
  <si>
    <t>13702</t>
  </si>
  <si>
    <t>OS. NA WZGÓRZACH</t>
  </si>
  <si>
    <t>13A</t>
  </si>
  <si>
    <t>8250237</t>
  </si>
  <si>
    <t>110376,110377</t>
  </si>
  <si>
    <t>14116</t>
  </si>
  <si>
    <t>UL. NIECAŁA</t>
  </si>
  <si>
    <t>807095</t>
  </si>
  <si>
    <t>118392,16868,28069</t>
  </si>
  <si>
    <t>14200</t>
  </si>
  <si>
    <t>OS. NIEPODLEGŁOŚCI</t>
  </si>
  <si>
    <t>3983303</t>
  </si>
  <si>
    <t>14058</t>
  </si>
  <si>
    <t>14546</t>
  </si>
  <si>
    <t>UL. PŁK. FRANCESCO NULLO</t>
  </si>
  <si>
    <t>813916</t>
  </si>
  <si>
    <t>9927</t>
  </si>
  <si>
    <t>14890</t>
  </si>
  <si>
    <t>UL. OKÓLNA</t>
  </si>
  <si>
    <t>806354</t>
  </si>
  <si>
    <t>5949,6805</t>
  </si>
  <si>
    <t>15438</t>
  </si>
  <si>
    <t>OS. OŚWIECENIA</t>
  </si>
  <si>
    <t>3918018</t>
  </si>
  <si>
    <t>111361</t>
  </si>
  <si>
    <t>15710</t>
  </si>
  <si>
    <t>4302266</t>
  </si>
  <si>
    <t>90611,90612,91302</t>
  </si>
  <si>
    <t>15991</t>
  </si>
  <si>
    <t>UL. PĘDZICHÓW</t>
  </si>
  <si>
    <t>6209885</t>
  </si>
  <si>
    <t>81710,81711</t>
  </si>
  <si>
    <t>16055</t>
  </si>
  <si>
    <t>OS. PIASTÓW</t>
  </si>
  <si>
    <t>8250782</t>
  </si>
  <si>
    <t>12184</t>
  </si>
  <si>
    <t>34A</t>
  </si>
  <si>
    <t>3601119</t>
  </si>
  <si>
    <t>7868</t>
  </si>
  <si>
    <t>16199</t>
  </si>
  <si>
    <t>UL. STANISŁAWA PIGONIA</t>
  </si>
  <si>
    <t>2050930</t>
  </si>
  <si>
    <t>21412</t>
  </si>
  <si>
    <t>16237</t>
  </si>
  <si>
    <t>UL. PILOTÓW</t>
  </si>
  <si>
    <t>5064862</t>
  </si>
  <si>
    <t>20045</t>
  </si>
  <si>
    <t>16572</t>
  </si>
  <si>
    <t>UL. POCIESZKA</t>
  </si>
  <si>
    <t>3473491</t>
  </si>
  <si>
    <t>43400,43436</t>
  </si>
  <si>
    <t>16706</t>
  </si>
  <si>
    <t>UL. PODBRZEZIE</t>
  </si>
  <si>
    <t>8824927</t>
  </si>
  <si>
    <t>7046</t>
  </si>
  <si>
    <t>16727</t>
  </si>
  <si>
    <t>UL. PODEDWORZE</t>
  </si>
  <si>
    <t>7104298</t>
  </si>
  <si>
    <t>120461</t>
  </si>
  <si>
    <t>16741</t>
  </si>
  <si>
    <t>UL. PODGÓRKI TYNIECKIE</t>
  </si>
  <si>
    <t>8567951</t>
  </si>
  <si>
    <t>7082</t>
  </si>
  <si>
    <t>17149</t>
  </si>
  <si>
    <t>UL. KS. JERZEGO POPIEŁUSZKI</t>
  </si>
  <si>
    <t>3791253</t>
  </si>
  <si>
    <t>13079</t>
  </si>
  <si>
    <t>17165</t>
  </si>
  <si>
    <t>UL. WACŁAWA POPŁAWSKIEGO</t>
  </si>
  <si>
    <t>4809955</t>
  </si>
  <si>
    <t>18181,21688</t>
  </si>
  <si>
    <t>17226</t>
  </si>
  <si>
    <t>UL. PORZECZKOWA</t>
  </si>
  <si>
    <t>8761564</t>
  </si>
  <si>
    <t>12708</t>
  </si>
  <si>
    <t>17271</t>
  </si>
  <si>
    <t>UL. ANDRZEJA POTEBNI</t>
  </si>
  <si>
    <t>5573334</t>
  </si>
  <si>
    <t>7867</t>
  </si>
  <si>
    <t>17415</t>
  </si>
  <si>
    <t>UL. PÓŁKOLE</t>
  </si>
  <si>
    <t>4047177</t>
  </si>
  <si>
    <t>110363,114763,114764</t>
  </si>
  <si>
    <t>17442</t>
  </si>
  <si>
    <t>UL. PRASKA</t>
  </si>
  <si>
    <t>2243103</t>
  </si>
  <si>
    <t>27075</t>
  </si>
  <si>
    <t>17459</t>
  </si>
  <si>
    <t>UL. ROMANA PRAWOCHEŃSKIEGO</t>
  </si>
  <si>
    <t>8123876</t>
  </si>
  <si>
    <t>21168</t>
  </si>
  <si>
    <t>17466</t>
  </si>
  <si>
    <t>UL. PRĄDNICKA</t>
  </si>
  <si>
    <t>5129033</t>
  </si>
  <si>
    <t>73872,73875</t>
  </si>
  <si>
    <t>17547</t>
  </si>
  <si>
    <t>UL. PROSTA</t>
  </si>
  <si>
    <t>807380</t>
  </si>
  <si>
    <t>12137</t>
  </si>
  <si>
    <t>4362818</t>
  </si>
  <si>
    <t>14421</t>
  </si>
  <si>
    <t>18039</t>
  </si>
  <si>
    <t>UL. PSZCZELNA</t>
  </si>
  <si>
    <t>6340801</t>
  </si>
  <si>
    <t>12149</t>
  </si>
  <si>
    <t>18116</t>
  </si>
  <si>
    <t>OS. 2 PUŁKU LOTNICZEGO</t>
  </si>
  <si>
    <t>3856462</t>
  </si>
  <si>
    <t>20672,20702</t>
  </si>
  <si>
    <t>19216</t>
  </si>
  <si>
    <t>UL. LUDWIKA RYDYGIERA</t>
  </si>
  <si>
    <t>7676984</t>
  </si>
  <si>
    <t>106725,106727,124964,92756</t>
  </si>
  <si>
    <t>19366</t>
  </si>
  <si>
    <t>UL. RZEŹNICZA</t>
  </si>
  <si>
    <t>5128739</t>
  </si>
  <si>
    <t>7869</t>
  </si>
  <si>
    <t>19421</t>
  </si>
  <si>
    <t>UL. SADZAWKI</t>
  </si>
  <si>
    <t>4425789</t>
  </si>
  <si>
    <t>4927</t>
  </si>
  <si>
    <t>19581</t>
  </si>
  <si>
    <t>UL. SĄDOWA</t>
  </si>
  <si>
    <t>3407654</t>
  </si>
  <si>
    <t>21317,21395</t>
  </si>
  <si>
    <t>19677</t>
  </si>
  <si>
    <t>UL. SENATORSKA</t>
  </si>
  <si>
    <t>8060167</t>
  </si>
  <si>
    <t>58283,58284</t>
  </si>
  <si>
    <t>814487</t>
  </si>
  <si>
    <t>88992</t>
  </si>
  <si>
    <t>19816</t>
  </si>
  <si>
    <t>4934704</t>
  </si>
  <si>
    <t>20048</t>
  </si>
  <si>
    <t>UL. HENRYKA SIEMIRADZKIEGO</t>
  </si>
  <si>
    <t>20A</t>
  </si>
  <si>
    <t>5958003</t>
  </si>
  <si>
    <t>31652,58165</t>
  </si>
  <si>
    <t>19982</t>
  </si>
  <si>
    <t>UL. SKAŁECZNA</t>
  </si>
  <si>
    <t>805498</t>
  </si>
  <si>
    <t>20087</t>
  </si>
  <si>
    <t>19994</t>
  </si>
  <si>
    <t>UL. STANISŁAWA SKARBIŃSKIEGO</t>
  </si>
  <si>
    <t>8606171</t>
  </si>
  <si>
    <t>124090</t>
  </si>
  <si>
    <t>20107</t>
  </si>
  <si>
    <t>UL. SKOŚNA</t>
  </si>
  <si>
    <t>4874144</t>
  </si>
  <si>
    <t>19280</t>
  </si>
  <si>
    <t>7295808</t>
  </si>
  <si>
    <t>5919</t>
  </si>
  <si>
    <t>20112</t>
  </si>
  <si>
    <t>UL. SKOTNICKA</t>
  </si>
  <si>
    <t>4299861</t>
  </si>
  <si>
    <t>28104,28107,28108</t>
  </si>
  <si>
    <t>20163</t>
  </si>
  <si>
    <t>AL. GEN. JANA SKRZYNECKIEGO</t>
  </si>
  <si>
    <t>3533498</t>
  </si>
  <si>
    <t>11203,18161</t>
  </si>
  <si>
    <t>20187</t>
  </si>
  <si>
    <t>UL. SKWEROWA</t>
  </si>
  <si>
    <t>5638991</t>
  </si>
  <si>
    <t>52832,58279</t>
  </si>
  <si>
    <t>5575542</t>
  </si>
  <si>
    <t>19232,19243</t>
  </si>
  <si>
    <t>20256</t>
  </si>
  <si>
    <t>OS. SŁONECZNE</t>
  </si>
  <si>
    <t>815235</t>
  </si>
  <si>
    <t>80098</t>
  </si>
  <si>
    <t>20352</t>
  </si>
  <si>
    <t>UL. SMOLEŃSK</t>
  </si>
  <si>
    <t>6973473</t>
  </si>
  <si>
    <t>72207,72208</t>
  </si>
  <si>
    <t>2417564</t>
  </si>
  <si>
    <t>7045</t>
  </si>
  <si>
    <t>5-7</t>
  </si>
  <si>
    <t>5124751</t>
  </si>
  <si>
    <t>27081</t>
  </si>
  <si>
    <t>20427</t>
  </si>
  <si>
    <t>UL. JANA SOBIESKIEGO</t>
  </si>
  <si>
    <t>7612079</t>
  </si>
  <si>
    <t>118587,118588,118589,118590,118629</t>
  </si>
  <si>
    <t>20645</t>
  </si>
  <si>
    <t>UL. SPADOCHRONIARZY</t>
  </si>
  <si>
    <t>815614</t>
  </si>
  <si>
    <t>11861</t>
  </si>
  <si>
    <t>20654</t>
  </si>
  <si>
    <t>UL. WŁADYSŁAWA SPASOWSKIEGO</t>
  </si>
  <si>
    <t>820296</t>
  </si>
  <si>
    <t>27028,27052,27053,27056</t>
  </si>
  <si>
    <t>20686</t>
  </si>
  <si>
    <t>OS. SPORTOWE</t>
  </si>
  <si>
    <t>7357313</t>
  </si>
  <si>
    <t>3498</t>
  </si>
  <si>
    <t>7869196</t>
  </si>
  <si>
    <t>31449,31454</t>
  </si>
  <si>
    <t>20697</t>
  </si>
  <si>
    <t>OS. SPÓŁDZIELCZE</t>
  </si>
  <si>
    <t>806639</t>
  </si>
  <si>
    <t>9326</t>
  </si>
  <si>
    <t>20757</t>
  </si>
  <si>
    <t>UL. PIOTRA STACHIEWICZA</t>
  </si>
  <si>
    <t>7421571</t>
  </si>
  <si>
    <t>7198</t>
  </si>
  <si>
    <t>20809</t>
  </si>
  <si>
    <t>OS. STALOWE</t>
  </si>
  <si>
    <t>7486861</t>
  </si>
  <si>
    <t>75258,75259</t>
  </si>
  <si>
    <t>20830</t>
  </si>
  <si>
    <t>UL. STANISŁAWA ZE SKALBMIERZA</t>
  </si>
  <si>
    <t>7741740</t>
  </si>
  <si>
    <t>72073</t>
  </si>
  <si>
    <t>21001</t>
  </si>
  <si>
    <t>UL. STAROWIŚLNA</t>
  </si>
  <si>
    <t>805366</t>
  </si>
  <si>
    <t>7457,7458</t>
  </si>
  <si>
    <t>21101</t>
  </si>
  <si>
    <t>UL. STAWOWA</t>
  </si>
  <si>
    <t>3728112</t>
  </si>
  <si>
    <t>7703</t>
  </si>
  <si>
    <t>21215</t>
  </si>
  <si>
    <t>UL. STANISŁAWA STOJAŁOWSKIEGO</t>
  </si>
  <si>
    <t>816139</t>
  </si>
  <si>
    <t>80061,80062,80063</t>
  </si>
  <si>
    <t>21256</t>
  </si>
  <si>
    <t>UL. STRADOMSKA</t>
  </si>
  <si>
    <t>2235612</t>
  </si>
  <si>
    <t>19879,19885</t>
  </si>
  <si>
    <t>21281</t>
  </si>
  <si>
    <t>UL. STRĄKOWA</t>
  </si>
  <si>
    <t>3A</t>
  </si>
  <si>
    <t>816660</t>
  </si>
  <si>
    <t>24155,24156</t>
  </si>
  <si>
    <t>21293</t>
  </si>
  <si>
    <t>UL. STROMA</t>
  </si>
  <si>
    <t>7546060</t>
  </si>
  <si>
    <t>12120,127463</t>
  </si>
  <si>
    <t>21329</t>
  </si>
  <si>
    <t>OS. UROCZE</t>
  </si>
  <si>
    <t>7295573</t>
  </si>
  <si>
    <t>122187,9835</t>
  </si>
  <si>
    <t>21364</t>
  </si>
  <si>
    <t>UL. STRZELCÓW</t>
  </si>
  <si>
    <t>7421764</t>
  </si>
  <si>
    <t>4735</t>
  </si>
  <si>
    <t>21410</t>
  </si>
  <si>
    <t>UL. STUDENCKA</t>
  </si>
  <si>
    <t>3406816</t>
  </si>
  <si>
    <t>12545</t>
  </si>
  <si>
    <t>8761305</t>
  </si>
  <si>
    <t>30278,30279,80066,80067</t>
  </si>
  <si>
    <t>21694</t>
  </si>
  <si>
    <t>UL. JERZEGO SZABLOWSKIEGO</t>
  </si>
  <si>
    <t>3344774</t>
  </si>
  <si>
    <t>7200</t>
  </si>
  <si>
    <t>21955</t>
  </si>
  <si>
    <t>OS. SZKLANE DOMY</t>
  </si>
  <si>
    <t>7678015</t>
  </si>
  <si>
    <t>30449,30452,43392</t>
  </si>
  <si>
    <t>5126733</t>
  </si>
  <si>
    <t>119325</t>
  </si>
  <si>
    <t>4744562</t>
  </si>
  <si>
    <t>13615,70812</t>
  </si>
  <si>
    <t>21989</t>
  </si>
  <si>
    <t>UL. FELIKSA SZLACHTOWSKIEGO</t>
  </si>
  <si>
    <t>5446205</t>
  </si>
  <si>
    <t>128787,129344</t>
  </si>
  <si>
    <t>21991</t>
  </si>
  <si>
    <t>814869</t>
  </si>
  <si>
    <t>7711</t>
  </si>
  <si>
    <t>UL. SZLAK</t>
  </si>
  <si>
    <t>6656773</t>
  </si>
  <si>
    <t>113875</t>
  </si>
  <si>
    <t>22073</t>
  </si>
  <si>
    <t>UL. SZPITALNA</t>
  </si>
  <si>
    <t>5636155</t>
  </si>
  <si>
    <t>110301,110302</t>
  </si>
  <si>
    <t>22135</t>
  </si>
  <si>
    <t>UL. JÓZEFA SZUJSKIEGO</t>
  </si>
  <si>
    <t>2060819</t>
  </si>
  <si>
    <t>114132,29925,29926</t>
  </si>
  <si>
    <t>22383</t>
  </si>
  <si>
    <t>UL. JANA I JĘDRZEJA ŚNIADECKICH</t>
  </si>
  <si>
    <t>12B</t>
  </si>
  <si>
    <t>22724</t>
  </si>
  <si>
    <t>OS. TEATRALNE</t>
  </si>
  <si>
    <t>2140899</t>
  </si>
  <si>
    <t>21019,21048</t>
  </si>
  <si>
    <t>7358323</t>
  </si>
  <si>
    <t>20014,20020,23131,23135,72196</t>
  </si>
  <si>
    <t>22739</t>
  </si>
  <si>
    <t>UL. TELIMENY</t>
  </si>
  <si>
    <t>8506535</t>
  </si>
  <si>
    <t>15649</t>
  </si>
  <si>
    <t>22772</t>
  </si>
  <si>
    <t>UL. WŁODZIMIERZA TETMAJERA</t>
  </si>
  <si>
    <t>3983060</t>
  </si>
  <si>
    <t>12473</t>
  </si>
  <si>
    <t>22880</t>
  </si>
  <si>
    <t>UL. TOPOLOWA</t>
  </si>
  <si>
    <t>7165745</t>
  </si>
  <si>
    <t>72211,72212</t>
  </si>
  <si>
    <t>23119</t>
  </si>
  <si>
    <t>UL. TUCHOWSKA</t>
  </si>
  <si>
    <t>6720480</t>
  </si>
  <si>
    <t>14930</t>
  </si>
  <si>
    <t>23164</t>
  </si>
  <si>
    <t>UL. TURNIEJOWA</t>
  </si>
  <si>
    <t>8251712</t>
  </si>
  <si>
    <t>22235</t>
  </si>
  <si>
    <t>UL. TYNIECKA</t>
  </si>
  <si>
    <t>4046288</t>
  </si>
  <si>
    <t>10834</t>
  </si>
  <si>
    <t>1891459</t>
  </si>
  <si>
    <t>106853,106854,106855,106856,106857,106859</t>
  </si>
  <si>
    <t>6468091</t>
  </si>
  <si>
    <t>4434</t>
  </si>
  <si>
    <t>23267</t>
  </si>
  <si>
    <t>OS. TYSIĄCLECIA</t>
  </si>
  <si>
    <t>3724417</t>
  </si>
  <si>
    <t>20956,29933,29934</t>
  </si>
  <si>
    <t>6913399</t>
  </si>
  <si>
    <t>58285,58286,58287</t>
  </si>
  <si>
    <t>23339</t>
  </si>
  <si>
    <t>UL. UŁANÓW</t>
  </si>
  <si>
    <t>5765336</t>
  </si>
  <si>
    <t>31607,31616,31631</t>
  </si>
  <si>
    <t>4807192</t>
  </si>
  <si>
    <t>48137,48138</t>
  </si>
  <si>
    <t>2091189</t>
  </si>
  <si>
    <t>91300,91301</t>
  </si>
  <si>
    <t>23407</t>
  </si>
  <si>
    <t>7039070</t>
  </si>
  <si>
    <t>21619</t>
  </si>
  <si>
    <t>23421</t>
  </si>
  <si>
    <t>UL. URZĘDNICZA</t>
  </si>
  <si>
    <t>3791856</t>
  </si>
  <si>
    <t>14885,20215</t>
  </si>
  <si>
    <t>6913350</t>
  </si>
  <si>
    <t>20413</t>
  </si>
  <si>
    <t>23795</t>
  </si>
  <si>
    <t>UL. WĄSKA</t>
  </si>
  <si>
    <t>816563</t>
  </si>
  <si>
    <t>27078,27080</t>
  </si>
  <si>
    <t>24063</t>
  </si>
  <si>
    <t>UL. WIELICKA</t>
  </si>
  <si>
    <t>816435</t>
  </si>
  <si>
    <t>20046</t>
  </si>
  <si>
    <t>4806848</t>
  </si>
  <si>
    <t>20051</t>
  </si>
  <si>
    <t>24101</t>
  </si>
  <si>
    <t>UL. WIELKOTYRNOWSKA</t>
  </si>
  <si>
    <t>6972656</t>
  </si>
  <si>
    <t>19279</t>
  </si>
  <si>
    <t>24193</t>
  </si>
  <si>
    <t>UL. KAZIMIERZA WIERZYŃSKIEGO</t>
  </si>
  <si>
    <t>6529242</t>
  </si>
  <si>
    <t>114765,114766,114851</t>
  </si>
  <si>
    <t>24206</t>
  </si>
  <si>
    <t>UL. HIERONIMA WIETORA</t>
  </si>
  <si>
    <t>3727653</t>
  </si>
  <si>
    <t>15650,15768</t>
  </si>
  <si>
    <t>815124</t>
  </si>
  <si>
    <t>25872</t>
  </si>
  <si>
    <t>24289</t>
  </si>
  <si>
    <t>UL. WILEŃSKA</t>
  </si>
  <si>
    <t xml:space="preserve">9B </t>
  </si>
  <si>
    <t>820180</t>
  </si>
  <si>
    <t>10096,4648</t>
  </si>
  <si>
    <t>24318</t>
  </si>
  <si>
    <t>OS. WILLOWE</t>
  </si>
  <si>
    <t>8951975</t>
  </si>
  <si>
    <t>21162</t>
  </si>
  <si>
    <t>24806</t>
  </si>
  <si>
    <t>UL. ELJASZA WALEREGO RADZIKOWSKIEGO</t>
  </si>
  <si>
    <t>4934085</t>
  </si>
  <si>
    <t>5884</t>
  </si>
  <si>
    <t>24815</t>
  </si>
  <si>
    <t>UL. MIECZYSŁAWA WRONY</t>
  </si>
  <si>
    <t>6274591</t>
  </si>
  <si>
    <t>72077</t>
  </si>
  <si>
    <t>24840</t>
  </si>
  <si>
    <t>UL. ZYGMUNTA WRÓBLEWSKIEGO</t>
  </si>
  <si>
    <t>5956383</t>
  </si>
  <si>
    <t>16049</t>
  </si>
  <si>
    <t>24908</t>
  </si>
  <si>
    <t>UL. JÓZEFA WYBICKIEGO</t>
  </si>
  <si>
    <t>3405896</t>
  </si>
  <si>
    <t>92089,92090</t>
  </si>
  <si>
    <t>25053</t>
  </si>
  <si>
    <t>UL. MARII I BOLESŁAWA WYSŁOUCHÓW</t>
  </si>
  <si>
    <t>25073</t>
  </si>
  <si>
    <t>OS. WYSOKIE</t>
  </si>
  <si>
    <t>8928951</t>
  </si>
  <si>
    <t>123868,123869,9804</t>
  </si>
  <si>
    <t>7359597</t>
  </si>
  <si>
    <t>58170</t>
  </si>
  <si>
    <t>25314</t>
  </si>
  <si>
    <t>UL. ZACISZE</t>
  </si>
  <si>
    <t>5319960</t>
  </si>
  <si>
    <t>123367,27118,27119</t>
  </si>
  <si>
    <t>25438</t>
  </si>
  <si>
    <t>UL. ZAKĄTEK</t>
  </si>
  <si>
    <t>4302445</t>
  </si>
  <si>
    <t>24621</t>
  </si>
  <si>
    <t>25488</t>
  </si>
  <si>
    <t>UL. BOHDANA ZALESKIEGO</t>
  </si>
  <si>
    <t>817268</t>
  </si>
  <si>
    <t>13573</t>
  </si>
  <si>
    <t>3854537</t>
  </si>
  <si>
    <t>85992,85993,85995</t>
  </si>
  <si>
    <t>25579</t>
  </si>
  <si>
    <t>UL. JANA ZAMOYSKIEGO</t>
  </si>
  <si>
    <t>2037320</t>
  </si>
  <si>
    <t>110265,110266</t>
  </si>
  <si>
    <t>817525</t>
  </si>
  <si>
    <t>31628,31629</t>
  </si>
  <si>
    <t>3982232</t>
  </si>
  <si>
    <t>128735</t>
  </si>
  <si>
    <t>25850</t>
  </si>
  <si>
    <t>UL. ZAWIŁA</t>
  </si>
  <si>
    <t>7040400</t>
  </si>
  <si>
    <t>12062</t>
  </si>
  <si>
    <t>25948</t>
  </si>
  <si>
    <t>UL. ZDROWA</t>
  </si>
  <si>
    <t>7673622</t>
  </si>
  <si>
    <t>115122</t>
  </si>
  <si>
    <t>26088</t>
  </si>
  <si>
    <t>OS. ZIELONE</t>
  </si>
  <si>
    <t>3535532</t>
  </si>
  <si>
    <t>10838</t>
  </si>
  <si>
    <t>26196</t>
  </si>
  <si>
    <t>OS. ZŁOTEGO WIEKU</t>
  </si>
  <si>
    <t>26197</t>
  </si>
  <si>
    <t>OS. ZŁOTEJ JESIENI</t>
  </si>
  <si>
    <t>5065244</t>
  </si>
  <si>
    <t>105235,105237,105241,114785</t>
  </si>
  <si>
    <t>3853967</t>
  </si>
  <si>
    <t>20841,20852</t>
  </si>
  <si>
    <t>26217</t>
  </si>
  <si>
    <t>UL. ZŁOTY RÓG</t>
  </si>
  <si>
    <t>2044721</t>
  </si>
  <si>
    <t>72217</t>
  </si>
  <si>
    <t>26347</t>
  </si>
  <si>
    <t>3598456</t>
  </si>
  <si>
    <t>7770,7771</t>
  </si>
  <si>
    <t>26367</t>
  </si>
  <si>
    <t>UL. ŻABIA</t>
  </si>
  <si>
    <t>8438520</t>
  </si>
  <si>
    <t>122208</t>
  </si>
  <si>
    <t>27655</t>
  </si>
  <si>
    <t>UL. KORONY POLSKIEJ</t>
  </si>
  <si>
    <t>8761448</t>
  </si>
  <si>
    <t>72190</t>
  </si>
  <si>
    <t>28297</t>
  </si>
  <si>
    <t>UL. STANISŁAWA DZIAŁOWSKIEGO</t>
  </si>
  <si>
    <t>5765684</t>
  </si>
  <si>
    <t>5986,5987</t>
  </si>
  <si>
    <t>28302</t>
  </si>
  <si>
    <t>UL. KS. STEFANA PAWLICKIEGO</t>
  </si>
  <si>
    <t>2085278</t>
  </si>
  <si>
    <t>11658</t>
  </si>
  <si>
    <t>28305</t>
  </si>
  <si>
    <t>UL. FERDYNANDA WEIGLA</t>
  </si>
  <si>
    <t>6275284</t>
  </si>
  <si>
    <t>20116,20145,72192</t>
  </si>
  <si>
    <t>28308</t>
  </si>
  <si>
    <t>UL. SENIORÓW LOTNICTWA</t>
  </si>
  <si>
    <t>2119484</t>
  </si>
  <si>
    <t>25873</t>
  </si>
  <si>
    <t>33005</t>
  </si>
  <si>
    <t>UL. FELIKSA WROBELA</t>
  </si>
  <si>
    <t>6275050</t>
  </si>
  <si>
    <t>7664,7665</t>
  </si>
  <si>
    <t>36712</t>
  </si>
  <si>
    <t>UL. JÓZEFA SAWY-CALIŃSKIEGO</t>
  </si>
  <si>
    <t>4617422</t>
  </si>
  <si>
    <t>6079</t>
  </si>
  <si>
    <t>37234</t>
  </si>
  <si>
    <t>UL. NORYMBERSKA</t>
  </si>
  <si>
    <t>10C</t>
  </si>
  <si>
    <t>6212978</t>
  </si>
  <si>
    <t>90315</t>
  </si>
  <si>
    <t>38397</t>
  </si>
  <si>
    <t>UL. HARC. STANISŁAWA MILLANA</t>
  </si>
  <si>
    <t>4365651</t>
  </si>
  <si>
    <t>48125,48126,48127</t>
  </si>
  <si>
    <t>7800809</t>
  </si>
  <si>
    <t>20007</t>
  </si>
  <si>
    <t>38702</t>
  </si>
  <si>
    <t>AL. EDWARDA DEMBOWSKIEGO</t>
  </si>
  <si>
    <t>5001949</t>
  </si>
  <si>
    <t>89377</t>
  </si>
  <si>
    <t>0951570</t>
  </si>
  <si>
    <t>5572954</t>
  </si>
  <si>
    <t>59981,59982</t>
  </si>
  <si>
    <t>694803</t>
  </si>
  <si>
    <t>14881</t>
  </si>
  <si>
    <t>10367</t>
  </si>
  <si>
    <t>PL. FRANCISZKA KULCZYCKIEGO</t>
  </si>
  <si>
    <t>4429235</t>
  </si>
  <si>
    <t>18160</t>
  </si>
  <si>
    <t>14834</t>
  </si>
  <si>
    <t>UL. OGRODOWA</t>
  </si>
  <si>
    <t>693459</t>
  </si>
  <si>
    <t>75591</t>
  </si>
  <si>
    <t>7486912</t>
  </si>
  <si>
    <t>82572</t>
  </si>
  <si>
    <t>0951617</t>
  </si>
  <si>
    <t>8185953</t>
  </si>
  <si>
    <t>20939</t>
  </si>
  <si>
    <t>8761342</t>
  </si>
  <si>
    <t>61870</t>
  </si>
  <si>
    <t>7677906</t>
  </si>
  <si>
    <t>50289,51825</t>
  </si>
  <si>
    <t>4427388</t>
  </si>
  <si>
    <t>20942,20943,20944,24932,24933,24934,24935</t>
  </si>
  <si>
    <t>97B</t>
  </si>
  <si>
    <t>5252250</t>
  </si>
  <si>
    <t>43629,50374</t>
  </si>
  <si>
    <t>15696</t>
  </si>
  <si>
    <t>UL. STANISŁAWA PARDYAKA</t>
  </si>
  <si>
    <t>7804983</t>
  </si>
  <si>
    <t>124301,124470</t>
  </si>
  <si>
    <t>5830354</t>
  </si>
  <si>
    <t>66229</t>
  </si>
  <si>
    <t>2320108</t>
  </si>
  <si>
    <t>69872</t>
  </si>
  <si>
    <t>724181</t>
  </si>
  <si>
    <t>47350,75588</t>
  </si>
  <si>
    <t>724182</t>
  </si>
  <si>
    <t>31439,48102</t>
  </si>
  <si>
    <t>8885777</t>
  </si>
  <si>
    <t>22561,22566,22626</t>
  </si>
  <si>
    <t>724956</t>
  </si>
  <si>
    <t>65197</t>
  </si>
  <si>
    <t>0951675</t>
  </si>
  <si>
    <t>6977298</t>
  </si>
  <si>
    <t>10903</t>
  </si>
  <si>
    <t>8506117</t>
  </si>
  <si>
    <t>10915</t>
  </si>
  <si>
    <t>2412305</t>
  </si>
  <si>
    <t>84946</t>
  </si>
  <si>
    <t>0951818</t>
  </si>
  <si>
    <t>2499894</t>
  </si>
  <si>
    <t>66337</t>
  </si>
  <si>
    <t>8952069</t>
  </si>
  <si>
    <t>40744,41819,41962,42074</t>
  </si>
  <si>
    <t>697992</t>
  </si>
  <si>
    <t>41112</t>
  </si>
  <si>
    <t>0951860</t>
  </si>
  <si>
    <t>699022</t>
  </si>
  <si>
    <t>122183,59963,59964</t>
  </si>
  <si>
    <t>36236</t>
  </si>
  <si>
    <t>UL. KS. STANISŁAWA POŁETKA</t>
  </si>
  <si>
    <t>2063208</t>
  </si>
  <si>
    <t>24704</t>
  </si>
  <si>
    <t>8123767</t>
  </si>
  <si>
    <t>59975,59976</t>
  </si>
  <si>
    <t>0951876</t>
  </si>
  <si>
    <t>2437375</t>
  </si>
  <si>
    <t>79667</t>
  </si>
  <si>
    <t>09313</t>
  </si>
  <si>
    <t>UL. KORABNICKA</t>
  </si>
  <si>
    <t>6595381</t>
  </si>
  <si>
    <t>84712</t>
  </si>
  <si>
    <t>6723133</t>
  </si>
  <si>
    <t>118774,70575</t>
  </si>
  <si>
    <t>4872687</t>
  </si>
  <si>
    <t>84704</t>
  </si>
  <si>
    <t>6531654</t>
  </si>
  <si>
    <t>64830,80368</t>
  </si>
  <si>
    <t>2119982</t>
  </si>
  <si>
    <t>60004,60005,60008,64832</t>
  </si>
  <si>
    <t>4747430</t>
  </si>
  <si>
    <t>129769</t>
  </si>
  <si>
    <t>41480</t>
  </si>
  <si>
    <t>UL. KS. WALENTEGO TROSKI</t>
  </si>
  <si>
    <t>17A</t>
  </si>
  <si>
    <t>2054892</t>
  </si>
  <si>
    <t>59912</t>
  </si>
  <si>
    <t>4744171</t>
  </si>
  <si>
    <t>119397,30258,30418,61445</t>
  </si>
  <si>
    <t>0952077</t>
  </si>
  <si>
    <t>22489</t>
  </si>
  <si>
    <t>0952137</t>
  </si>
  <si>
    <t>6208387</t>
  </si>
  <si>
    <t>28210</t>
  </si>
  <si>
    <t>0952232</t>
  </si>
  <si>
    <t>18A</t>
  </si>
  <si>
    <t>8251505</t>
  </si>
  <si>
    <t>129070</t>
  </si>
  <si>
    <t>19258</t>
  </si>
  <si>
    <t>UL. RYNEK GÓRNY</t>
  </si>
  <si>
    <t>4364399</t>
  </si>
  <si>
    <t>18465</t>
  </si>
  <si>
    <t>19834</t>
  </si>
  <si>
    <t>UL. HENRYKA SIENKIEWICZA</t>
  </si>
  <si>
    <t>0952752</t>
  </si>
  <si>
    <t>7231990</t>
  </si>
  <si>
    <t>89198,89199</t>
  </si>
  <si>
    <t>7423401</t>
  </si>
  <si>
    <t>43907,44523</t>
  </si>
  <si>
    <t>5060956</t>
  </si>
  <si>
    <t>8247</t>
  </si>
  <si>
    <t>6719127</t>
  </si>
  <si>
    <t>18797,18798</t>
  </si>
  <si>
    <t>NOWY SĄCZ</t>
  </si>
  <si>
    <t>0959435</t>
  </si>
  <si>
    <t>01811</t>
  </si>
  <si>
    <t>UL. GEN. TADEUSZA BORA-KOMOROWSKIEGO</t>
  </si>
  <si>
    <t>6783978</t>
  </si>
  <si>
    <t>121587,121589,121590</t>
  </si>
  <si>
    <t>7295797</t>
  </si>
  <si>
    <t>16016</t>
  </si>
  <si>
    <t>4429351</t>
  </si>
  <si>
    <t>17320</t>
  </si>
  <si>
    <t>1951922</t>
  </si>
  <si>
    <t>18829,19215</t>
  </si>
  <si>
    <t>7741644</t>
  </si>
  <si>
    <t>18365</t>
  </si>
  <si>
    <t>03854</t>
  </si>
  <si>
    <t>UL. GEN. WIENIAWY-DŁUGOSZOWSKIEGO</t>
  </si>
  <si>
    <t>8505771</t>
  </si>
  <si>
    <t>26626</t>
  </si>
  <si>
    <t>04346</t>
  </si>
  <si>
    <t>UL. ŚW. DUCHA</t>
  </si>
  <si>
    <t>7294484</t>
  </si>
  <si>
    <t>68545</t>
  </si>
  <si>
    <t>6659528</t>
  </si>
  <si>
    <t>18530,18538</t>
  </si>
  <si>
    <t>7423322</t>
  </si>
  <si>
    <t>21866,21867</t>
  </si>
  <si>
    <t>2217917</t>
  </si>
  <si>
    <t>19353</t>
  </si>
  <si>
    <t>06191</t>
  </si>
  <si>
    <t>UL. GEN. STEFANA GROTA-ROWECKIEGO</t>
  </si>
  <si>
    <t>9014087</t>
  </si>
  <si>
    <t>26960</t>
  </si>
  <si>
    <t>06578</t>
  </si>
  <si>
    <t>UL. ŚW. HELENY</t>
  </si>
  <si>
    <t>2078769</t>
  </si>
  <si>
    <t>16044</t>
  </si>
  <si>
    <t>5890986</t>
  </si>
  <si>
    <t>26627,26628,26629</t>
  </si>
  <si>
    <t>2165110</t>
  </si>
  <si>
    <t>20021</t>
  </si>
  <si>
    <t>4810446</t>
  </si>
  <si>
    <t>29444,29445,29447</t>
  </si>
  <si>
    <t>3728170</t>
  </si>
  <si>
    <t>126653,26962,31619,31620</t>
  </si>
  <si>
    <t>7550526</t>
  </si>
  <si>
    <t>115192,26958,26959,72102</t>
  </si>
  <si>
    <t>08817</t>
  </si>
  <si>
    <t>PL. KOLEGIACKI</t>
  </si>
  <si>
    <t>815185</t>
  </si>
  <si>
    <t>17505</t>
  </si>
  <si>
    <t>8758154</t>
  </si>
  <si>
    <t>21954,21955,21956</t>
  </si>
  <si>
    <t>9015576</t>
  </si>
  <si>
    <t>18405,18492</t>
  </si>
  <si>
    <t>11891</t>
  </si>
  <si>
    <t>UL. MAGAZYNOWA</t>
  </si>
  <si>
    <t>5384207</t>
  </si>
  <si>
    <t>16046</t>
  </si>
  <si>
    <t>12112</t>
  </si>
  <si>
    <t>UL. MAŁA PORĘBA</t>
  </si>
  <si>
    <t>4810560</t>
  </si>
  <si>
    <t>38843,38844</t>
  </si>
  <si>
    <t>13275</t>
  </si>
  <si>
    <t>UL. SZCZĘSNEGO MORAWSKIEGO</t>
  </si>
  <si>
    <t>8442490</t>
  </si>
  <si>
    <t>15990,19801</t>
  </si>
  <si>
    <t>2250098</t>
  </si>
  <si>
    <t>16031,19642</t>
  </si>
  <si>
    <t>16331</t>
  </si>
  <si>
    <t>UL. GRZEGORZA PIRAMOWICZA</t>
  </si>
  <si>
    <t>2043066</t>
  </si>
  <si>
    <t>18362,18363,18364</t>
  </si>
  <si>
    <t>4428224</t>
  </si>
  <si>
    <t>120072,27946,27947</t>
  </si>
  <si>
    <t>17107</t>
  </si>
  <si>
    <t>UL. JÓZEFA PONIATOWSKIEGO</t>
  </si>
  <si>
    <t>4174831</t>
  </si>
  <si>
    <t>40883,41466</t>
  </si>
  <si>
    <t>18575</t>
  </si>
  <si>
    <t>UL. TADEUSZA REJTANA</t>
  </si>
  <si>
    <t>8183455</t>
  </si>
  <si>
    <t>26961</t>
  </si>
  <si>
    <t>2148306</t>
  </si>
  <si>
    <t>47112</t>
  </si>
  <si>
    <t>18798</t>
  </si>
  <si>
    <t>UL. ROKITNIAŃCZYKÓW</t>
  </si>
  <si>
    <t>5892800</t>
  </si>
  <si>
    <t>26624,26625</t>
  </si>
  <si>
    <t>20012</t>
  </si>
  <si>
    <t>UL. PIOTRA SKARGI</t>
  </si>
  <si>
    <t>830268</t>
  </si>
  <si>
    <t>20483</t>
  </si>
  <si>
    <t>3345701</t>
  </si>
  <si>
    <t>16006</t>
  </si>
  <si>
    <t>7932771</t>
  </si>
  <si>
    <t>21681,21736</t>
  </si>
  <si>
    <t>22179</t>
  </si>
  <si>
    <t>UL. SZWEDZKA</t>
  </si>
  <si>
    <t>828947</t>
  </si>
  <si>
    <t>80666</t>
  </si>
  <si>
    <t>2416491</t>
  </si>
  <si>
    <t>25444</t>
  </si>
  <si>
    <t>22907</t>
  </si>
  <si>
    <t>UL. TOWAROWA</t>
  </si>
  <si>
    <t>4490698</t>
  </si>
  <si>
    <t>74975</t>
  </si>
  <si>
    <t>23803</t>
  </si>
  <si>
    <t>UL. WĄSOWICZÓW</t>
  </si>
  <si>
    <t>830188</t>
  </si>
  <si>
    <t>24803</t>
  </si>
  <si>
    <t>1988676</t>
  </si>
  <si>
    <t>16036</t>
  </si>
  <si>
    <t>42517</t>
  </si>
  <si>
    <t>AL. ALEJE STEFANA BATOREGO</t>
  </si>
  <si>
    <t>4617390</t>
  </si>
  <si>
    <t>38693,40610</t>
  </si>
  <si>
    <t>0959903</t>
  </si>
  <si>
    <t>00405</t>
  </si>
  <si>
    <t>UL. ARIAŃSKA</t>
  </si>
  <si>
    <t>6467320</t>
  </si>
  <si>
    <t>15532</t>
  </si>
  <si>
    <t>8948380</t>
  </si>
  <si>
    <t>35182,35189</t>
  </si>
  <si>
    <t>3536147</t>
  </si>
  <si>
    <t>32003,32004</t>
  </si>
  <si>
    <t>09848</t>
  </si>
  <si>
    <t>UL. ZYGMUNTA KRASIŃSKIEGO</t>
  </si>
  <si>
    <t>689055</t>
  </si>
  <si>
    <t>29320</t>
  </si>
  <si>
    <t>09952</t>
  </si>
  <si>
    <t>UL. MARCINA KROMERA</t>
  </si>
  <si>
    <t>5065329</t>
  </si>
  <si>
    <t>86352</t>
  </si>
  <si>
    <t>0960154</t>
  </si>
  <si>
    <t>6719611</t>
  </si>
  <si>
    <t>39018,40948</t>
  </si>
  <si>
    <t>2094421</t>
  </si>
  <si>
    <t>86350</t>
  </si>
  <si>
    <t>09182</t>
  </si>
  <si>
    <t>UL. KONOPNICKIEJ</t>
  </si>
  <si>
    <t>0960390</t>
  </si>
  <si>
    <t>4746784</t>
  </si>
  <si>
    <t>15191</t>
  </si>
  <si>
    <t>09871</t>
  </si>
  <si>
    <t>UL. JÓZEFA IGNACEGO KRASZEWSKIEGO</t>
  </si>
  <si>
    <t>3728179</t>
  </si>
  <si>
    <t>49847,49957,55485</t>
  </si>
  <si>
    <t>7547386</t>
  </si>
  <si>
    <t>15189,68711</t>
  </si>
  <si>
    <t>6021700</t>
  </si>
  <si>
    <t>16083,29278,86592</t>
  </si>
  <si>
    <t>0960510</t>
  </si>
  <si>
    <t>42A</t>
  </si>
  <si>
    <t>3728210</t>
  </si>
  <si>
    <t>16078</t>
  </si>
  <si>
    <t>9013180</t>
  </si>
  <si>
    <t>22380,22653</t>
  </si>
  <si>
    <t>6909580</t>
  </si>
  <si>
    <t>75590</t>
  </si>
  <si>
    <t>4488227</t>
  </si>
  <si>
    <t>4236</t>
  </si>
  <si>
    <t>714181</t>
  </si>
  <si>
    <t>19367,25433,26606</t>
  </si>
  <si>
    <t>7802435</t>
  </si>
  <si>
    <t>24017,52798</t>
  </si>
  <si>
    <t>4107216</t>
  </si>
  <si>
    <t>82799,82800</t>
  </si>
  <si>
    <t>18652</t>
  </si>
  <si>
    <t>UL. WŁADYSŁAWA STANISŁAWA REYMONTA</t>
  </si>
  <si>
    <t>6657936</t>
  </si>
  <si>
    <t>20242,20414,20448,5039</t>
  </si>
  <si>
    <t>26334</t>
  </si>
  <si>
    <t>UL. ZYGMUNTA AUGUSTA</t>
  </si>
  <si>
    <t>8824431</t>
  </si>
  <si>
    <t>52850,52865</t>
  </si>
  <si>
    <t>40231</t>
  </si>
  <si>
    <t>UL. STANISŁAWA JORDANA</t>
  </si>
  <si>
    <t>12489</t>
  </si>
  <si>
    <t>UL. JANA MATEJKI</t>
  </si>
  <si>
    <t>0961283</t>
  </si>
  <si>
    <t>6018230</t>
  </si>
  <si>
    <t>18168,38513,38514,49218</t>
  </si>
  <si>
    <t>7230256</t>
  </si>
  <si>
    <t>42206,42213,42215,42451</t>
  </si>
  <si>
    <t>0961538</t>
  </si>
  <si>
    <t>5126595</t>
  </si>
  <si>
    <t>43738</t>
  </si>
  <si>
    <t>08199</t>
  </si>
  <si>
    <t>UL. ŚW. KATARZYNY</t>
  </si>
  <si>
    <t>3664425</t>
  </si>
  <si>
    <t>87720,87721</t>
  </si>
  <si>
    <t>08775</t>
  </si>
  <si>
    <t>UL. KOKOSZKÓW</t>
  </si>
  <si>
    <t>2206496</t>
  </si>
  <si>
    <t>18027</t>
  </si>
  <si>
    <t>09279</t>
  </si>
  <si>
    <t>AL. MIKOŁAJA KOPERNIKA</t>
  </si>
  <si>
    <t>7974468</t>
  </si>
  <si>
    <t>24462</t>
  </si>
  <si>
    <t>09847</t>
  </si>
  <si>
    <t>PL. ZYGMUNTA KRASIŃSKIEGO</t>
  </si>
  <si>
    <t>734407</t>
  </si>
  <si>
    <t>18206</t>
  </si>
  <si>
    <t>11410</t>
  </si>
  <si>
    <t>UL. LUDŹMIERSKA</t>
  </si>
  <si>
    <t>5383812</t>
  </si>
  <si>
    <t>18029</t>
  </si>
  <si>
    <t>735752</t>
  </si>
  <si>
    <t>19933</t>
  </si>
  <si>
    <t>5384014</t>
  </si>
  <si>
    <t>18028</t>
  </si>
  <si>
    <t>14269</t>
  </si>
  <si>
    <t>OS. NIWA</t>
  </si>
  <si>
    <t>4C</t>
  </si>
  <si>
    <t>8060175</t>
  </si>
  <si>
    <t>18026</t>
  </si>
  <si>
    <t>735763</t>
  </si>
  <si>
    <t>103590,103591</t>
  </si>
  <si>
    <t>2432902</t>
  </si>
  <si>
    <t>21882,21919</t>
  </si>
  <si>
    <t>20290</t>
  </si>
  <si>
    <t>PL. JULIUSZA SŁOWACKIEGO</t>
  </si>
  <si>
    <t>4492847</t>
  </si>
  <si>
    <t>18038</t>
  </si>
  <si>
    <t>6404572</t>
  </si>
  <si>
    <t>35241</t>
  </si>
  <si>
    <t>21713</t>
  </si>
  <si>
    <t>UL. SZAFLARSKA</t>
  </si>
  <si>
    <t>7714571</t>
  </si>
  <si>
    <t>123673</t>
  </si>
  <si>
    <t>8888519</t>
  </si>
  <si>
    <t>21748,26204</t>
  </si>
  <si>
    <t>3728113</t>
  </si>
  <si>
    <t>18030,18039</t>
  </si>
  <si>
    <t>31034</t>
  </si>
  <si>
    <t>PL. EVRY</t>
  </si>
  <si>
    <t>2306806</t>
  </si>
  <si>
    <t>112042</t>
  </si>
  <si>
    <t>0962503</t>
  </si>
  <si>
    <t>4212195</t>
  </si>
  <si>
    <t>61300</t>
  </si>
  <si>
    <t>6593238</t>
  </si>
  <si>
    <t>15373</t>
  </si>
  <si>
    <t>2171301</t>
  </si>
  <si>
    <t>26182,85908</t>
  </si>
  <si>
    <t>2352141</t>
  </si>
  <si>
    <t>21678,21699</t>
  </si>
  <si>
    <t>2325099</t>
  </si>
  <si>
    <t>123416</t>
  </si>
  <si>
    <t>4429133</t>
  </si>
  <si>
    <t>15525</t>
  </si>
  <si>
    <t>4492631</t>
  </si>
  <si>
    <t>85912</t>
  </si>
  <si>
    <t>17100</t>
  </si>
  <si>
    <t>UL. PONIATOWSKIEGO</t>
  </si>
  <si>
    <t>8695941</t>
  </si>
  <si>
    <t>85911</t>
  </si>
  <si>
    <t>7227839</t>
  </si>
  <si>
    <t>123608,123609,127099</t>
  </si>
  <si>
    <t>4745691</t>
  </si>
  <si>
    <t>21335,21361,48117</t>
  </si>
  <si>
    <t>6850043</t>
  </si>
  <si>
    <t>49563</t>
  </si>
  <si>
    <t>23266</t>
  </si>
  <si>
    <t>AL. TYSIĄCLECIA</t>
  </si>
  <si>
    <t>4172908</t>
  </si>
  <si>
    <t>118717,12215,12239</t>
  </si>
  <si>
    <t>34871</t>
  </si>
  <si>
    <t>UL. DIETLA</t>
  </si>
  <si>
    <t>4111277</t>
  </si>
  <si>
    <t>128295</t>
  </si>
  <si>
    <t>0963359</t>
  </si>
  <si>
    <t>02640</t>
  </si>
  <si>
    <t>UL. ROMANA CESARCZYKA</t>
  </si>
  <si>
    <t>4429238</t>
  </si>
  <si>
    <t>29449,29531</t>
  </si>
  <si>
    <t>03635</t>
  </si>
  <si>
    <t>UL. DASZYŃSKIEGO</t>
  </si>
  <si>
    <t>15733</t>
  </si>
  <si>
    <t>UL. PARTYZANTÓW</t>
  </si>
  <si>
    <t>8122094</t>
  </si>
  <si>
    <t>34191,68438,68439</t>
  </si>
  <si>
    <t>ZAKOPANE</t>
  </si>
  <si>
    <t>0963773</t>
  </si>
  <si>
    <t>02663</t>
  </si>
  <si>
    <t>UL. TYTUSA CHAŁUBIŃSKIEGO</t>
  </si>
  <si>
    <t>2298033</t>
  </si>
  <si>
    <t>21922</t>
  </si>
  <si>
    <t>05527</t>
  </si>
  <si>
    <t>UL. GIMNAZJALNA</t>
  </si>
  <si>
    <t>7483157</t>
  </si>
  <si>
    <t>27912</t>
  </si>
  <si>
    <t>06535</t>
  </si>
  <si>
    <t>UL. HARENDA</t>
  </si>
  <si>
    <t>5317648</t>
  </si>
  <si>
    <t>123068</t>
  </si>
  <si>
    <t>3473438</t>
  </si>
  <si>
    <t>69385</t>
  </si>
  <si>
    <t>4488826</t>
  </si>
  <si>
    <t>30804</t>
  </si>
  <si>
    <t>08058</t>
  </si>
  <si>
    <t>UL. MIECZYSŁAWA KARŁOWICZA</t>
  </si>
  <si>
    <t>782082</t>
  </si>
  <si>
    <t>34190,68853</t>
  </si>
  <si>
    <t>08155</t>
  </si>
  <si>
    <t>UL. KASPRUSIE</t>
  </si>
  <si>
    <t>4555639</t>
  </si>
  <si>
    <t>115408,115409</t>
  </si>
  <si>
    <t>09544</t>
  </si>
  <si>
    <t>UL. KOŚCIELISKA</t>
  </si>
  <si>
    <t>8312058</t>
  </si>
  <si>
    <t>67766</t>
  </si>
  <si>
    <t>13180</t>
  </si>
  <si>
    <t>UL. HELENY MODRZEJEWSKIEJ</t>
  </si>
  <si>
    <t>7100190</t>
  </si>
  <si>
    <t>29057</t>
  </si>
  <si>
    <t>14478</t>
  </si>
  <si>
    <t>UL. NOWOTARSKA</t>
  </si>
  <si>
    <t>8887468</t>
  </si>
  <si>
    <t>26723</t>
  </si>
  <si>
    <t>4365576</t>
  </si>
  <si>
    <t>88903,88904,88908</t>
  </si>
  <si>
    <t>2417148</t>
  </si>
  <si>
    <t>26101</t>
  </si>
  <si>
    <t>3660554</t>
  </si>
  <si>
    <t>68224,72136</t>
  </si>
  <si>
    <t>7486938</t>
  </si>
  <si>
    <t>27974</t>
  </si>
  <si>
    <t>33436</t>
  </si>
  <si>
    <t>UL. JANOSÓWKA</t>
  </si>
  <si>
    <t>15A</t>
  </si>
  <si>
    <t>2134213</t>
  </si>
  <si>
    <t>30012</t>
  </si>
  <si>
    <t>8632611</t>
  </si>
  <si>
    <t>128665,88906,88907</t>
  </si>
  <si>
    <t>40538</t>
  </si>
  <si>
    <t>UL. DROGA DO OLCZY</t>
  </si>
  <si>
    <t>8760675</t>
  </si>
  <si>
    <t>14731,16978</t>
  </si>
  <si>
    <t>0981570</t>
  </si>
  <si>
    <t>00678</t>
  </si>
  <si>
    <t>UL. WOJCIECHA BANDROWSKIEGO</t>
  </si>
  <si>
    <t>18154108</t>
  </si>
  <si>
    <t>17973,19895,19905</t>
  </si>
  <si>
    <t>37883</t>
  </si>
  <si>
    <t>UL. GENERAŁA JÓZEFA BEMA</t>
  </si>
  <si>
    <t>9-11</t>
  </si>
  <si>
    <t>7610589</t>
  </si>
  <si>
    <t>30315,30324</t>
  </si>
  <si>
    <t>01473</t>
  </si>
  <si>
    <t>UL. BŁOTNA</t>
  </si>
  <si>
    <t>2188541</t>
  </si>
  <si>
    <t>14039</t>
  </si>
  <si>
    <t>02104</t>
  </si>
  <si>
    <t>UL. KAZIMIERZA BRODZIŃSKIEGO</t>
  </si>
  <si>
    <t>3725093</t>
  </si>
  <si>
    <t>118799,19898,51311</t>
  </si>
  <si>
    <t>2244680</t>
  </si>
  <si>
    <t>129482</t>
  </si>
  <si>
    <t>02712</t>
  </si>
  <si>
    <t>UL. CHEMICZNA</t>
  </si>
  <si>
    <t>7741126</t>
  </si>
  <si>
    <t>13500</t>
  </si>
  <si>
    <t>3983958</t>
  </si>
  <si>
    <t>47293,7156,7157</t>
  </si>
  <si>
    <t>04438</t>
  </si>
  <si>
    <t>PL. DWORCOWY</t>
  </si>
  <si>
    <t xml:space="preserve">5A </t>
  </si>
  <si>
    <t>5767051</t>
  </si>
  <si>
    <t>22274</t>
  </si>
  <si>
    <t>06374</t>
  </si>
  <si>
    <t>UL. GUMNISKA</t>
  </si>
  <si>
    <t>822074</t>
  </si>
  <si>
    <t>124786,124788,124789</t>
  </si>
  <si>
    <t>08535</t>
  </si>
  <si>
    <t>UL. KLIKOWSKA</t>
  </si>
  <si>
    <t>3282584</t>
  </si>
  <si>
    <t>13502</t>
  </si>
  <si>
    <t>2265327</t>
  </si>
  <si>
    <t>14728</t>
  </si>
  <si>
    <t>822220</t>
  </si>
  <si>
    <t>15666,15667</t>
  </si>
  <si>
    <t>2392358</t>
  </si>
  <si>
    <t>13508,89172</t>
  </si>
  <si>
    <t>5320019</t>
  </si>
  <si>
    <t>13507,14730</t>
  </si>
  <si>
    <t>10151</t>
  </si>
  <si>
    <t>UL. KRZYSKA</t>
  </si>
  <si>
    <t>6149432</t>
  </si>
  <si>
    <t>16982,19036,19037</t>
  </si>
  <si>
    <t>5893496</t>
  </si>
  <si>
    <t>47301,47305</t>
  </si>
  <si>
    <t>11467</t>
  </si>
  <si>
    <t>UL. LWOWSKA</t>
  </si>
  <si>
    <t>178A</t>
  </si>
  <si>
    <t>4365615</t>
  </si>
  <si>
    <t>13501</t>
  </si>
  <si>
    <t>2187551</t>
  </si>
  <si>
    <t>22275,22278</t>
  </si>
  <si>
    <t>821112</t>
  </si>
  <si>
    <t>16980,16981</t>
  </si>
  <si>
    <t>2177855</t>
  </si>
  <si>
    <t>13506</t>
  </si>
  <si>
    <t>177A</t>
  </si>
  <si>
    <t>7929478</t>
  </si>
  <si>
    <t>38609</t>
  </si>
  <si>
    <t>8122749</t>
  </si>
  <si>
    <t>13505</t>
  </si>
  <si>
    <t>14133</t>
  </si>
  <si>
    <t>UL. NIEDOMICKA</t>
  </si>
  <si>
    <t>4619618</t>
  </si>
  <si>
    <t>128806,30332,30333,30337</t>
  </si>
  <si>
    <t>14907</t>
  </si>
  <si>
    <t>UL. OKRĘŻNA</t>
  </si>
  <si>
    <t>4A</t>
  </si>
  <si>
    <t>5639180</t>
  </si>
  <si>
    <t>19899,19904</t>
  </si>
  <si>
    <t>3664484</t>
  </si>
  <si>
    <t>14038</t>
  </si>
  <si>
    <t>5064905</t>
  </si>
  <si>
    <t>115142,27682</t>
  </si>
  <si>
    <t>8950283</t>
  </si>
  <si>
    <t>127611</t>
  </si>
  <si>
    <t>18049</t>
  </si>
  <si>
    <t>UL. PSZENNA</t>
  </si>
  <si>
    <t>2158351</t>
  </si>
  <si>
    <t>14040</t>
  </si>
  <si>
    <t>6658541</t>
  </si>
  <si>
    <t>93174,93175,93176,93178</t>
  </si>
  <si>
    <t>18829</t>
  </si>
  <si>
    <t>UL. TADEUSZA ROMANOWICZA</t>
  </si>
  <si>
    <t>821991</t>
  </si>
  <si>
    <t>30339,30342</t>
  </si>
  <si>
    <t>19181</t>
  </si>
  <si>
    <t>PL. RYBNY</t>
  </si>
  <si>
    <t>2167054</t>
  </si>
  <si>
    <t>13503</t>
  </si>
  <si>
    <t>20124</t>
  </si>
  <si>
    <t>UL. SKOWRONKÓW</t>
  </si>
  <si>
    <t>7996621</t>
  </si>
  <si>
    <t>16976</t>
  </si>
  <si>
    <t>20528</t>
  </si>
  <si>
    <t>AL. SOLIDARNOŚCI</t>
  </si>
  <si>
    <t>8888563</t>
  </si>
  <si>
    <t>128988</t>
  </si>
  <si>
    <t xml:space="preserve">4A </t>
  </si>
  <si>
    <t>2160282</t>
  </si>
  <si>
    <t>14041</t>
  </si>
  <si>
    <t>6977208</t>
  </si>
  <si>
    <t>13499,30343,7158</t>
  </si>
  <si>
    <t>21947</t>
  </si>
  <si>
    <t>UL. SZEWSKA</t>
  </si>
  <si>
    <t>8570068</t>
  </si>
  <si>
    <t>16983,17970,19903</t>
  </si>
  <si>
    <t>6021672</t>
  </si>
  <si>
    <t>15276</t>
  </si>
  <si>
    <t>5320174</t>
  </si>
  <si>
    <t>120263,120264</t>
  </si>
  <si>
    <t>23713</t>
  </si>
  <si>
    <t>UL. WARZYWNA</t>
  </si>
  <si>
    <t>826673</t>
  </si>
  <si>
    <t>19892,19893</t>
  </si>
  <si>
    <t>25923</t>
  </si>
  <si>
    <t>UL. ZBYLITOWSKA</t>
  </si>
  <si>
    <t>4742261</t>
  </si>
  <si>
    <t>5618</t>
  </si>
  <si>
    <t>8505593</t>
  </si>
  <si>
    <t>17968,17969</t>
  </si>
  <si>
    <t>29992</t>
  </si>
  <si>
    <t>UL. STANISŁAWA WESTWALEWICZA</t>
  </si>
  <si>
    <t>7232053</t>
  </si>
  <si>
    <t>17964,17965,17966,17967</t>
  </si>
  <si>
    <t>30793</t>
  </si>
  <si>
    <t>UL. NORBERTA LIPPÓCZY'EGO</t>
  </si>
  <si>
    <t>7231934</t>
  </si>
  <si>
    <t>115389,47308,47310,47312,47314</t>
  </si>
  <si>
    <t>2334612</t>
  </si>
  <si>
    <t>38863</t>
  </si>
  <si>
    <t>0981682</t>
  </si>
  <si>
    <t>2238246</t>
  </si>
  <si>
    <t>38871</t>
  </si>
  <si>
    <t>01132</t>
  </si>
  <si>
    <t>UL. BIAŁA</t>
  </si>
  <si>
    <t>8888530</t>
  </si>
  <si>
    <t>127192</t>
  </si>
  <si>
    <t>4175084</t>
  </si>
  <si>
    <t>38879,64635</t>
  </si>
  <si>
    <t>07087</t>
  </si>
  <si>
    <t>UL. GEN. TADEUSZA JAKUBOWSKIEGO</t>
  </si>
  <si>
    <t>665166</t>
  </si>
  <si>
    <t>38878</t>
  </si>
  <si>
    <t>4492606</t>
  </si>
  <si>
    <t>38876</t>
  </si>
  <si>
    <t>09136</t>
  </si>
  <si>
    <t>UL. KONFEDERATÓW BARSKICH</t>
  </si>
  <si>
    <t>5447376</t>
  </si>
  <si>
    <t>121579,32089</t>
  </si>
  <si>
    <t>665969</t>
  </si>
  <si>
    <t>8870,8971,9007</t>
  </si>
  <si>
    <t>4619750</t>
  </si>
  <si>
    <t>123886,75592</t>
  </si>
  <si>
    <t>14928</t>
  </si>
  <si>
    <t>PL. GEN. LEOPOLDA OKULICKIEGO</t>
  </si>
  <si>
    <t>8886104</t>
  </si>
  <si>
    <t>38875</t>
  </si>
  <si>
    <t>15106</t>
  </si>
  <si>
    <t>UL. ORACKA</t>
  </si>
  <si>
    <t>2533304</t>
  </si>
  <si>
    <t>46562,46563,46566,46569</t>
  </si>
  <si>
    <t>21051</t>
  </si>
  <si>
    <t>UL. LUDWIKA STASIAKA</t>
  </si>
  <si>
    <t>2159320</t>
  </si>
  <si>
    <t>66698,66701,66702,67674,68176</t>
  </si>
  <si>
    <t>3791395</t>
  </si>
  <si>
    <t>48680,48741,62395,62396</t>
  </si>
  <si>
    <t>24335</t>
  </si>
  <si>
    <t>UL. EDWARDA WINDAKIEWICZA</t>
  </si>
  <si>
    <t>5001857</t>
  </si>
  <si>
    <t>124192,43874</t>
  </si>
  <si>
    <t>30341</t>
  </si>
  <si>
    <t>PL. KS. ANTONIEGO CZAPLIŃSKIEGO</t>
  </si>
  <si>
    <t>0981966</t>
  </si>
  <si>
    <t>7101255</t>
  </si>
  <si>
    <t>7890</t>
  </si>
  <si>
    <t>10772</t>
  </si>
  <si>
    <t>UL. LEGIONÓW PIŁSUDSKIEGO</t>
  </si>
  <si>
    <t>680688</t>
  </si>
  <si>
    <t>125759,90896,90897</t>
  </si>
  <si>
    <t>UL. PIASTOWSKA</t>
  </si>
  <si>
    <t>4974171</t>
  </si>
  <si>
    <t>128580</t>
  </si>
  <si>
    <t>2B</t>
  </si>
  <si>
    <t>680962</t>
  </si>
  <si>
    <t>82618</t>
  </si>
  <si>
    <t>0982167</t>
  </si>
  <si>
    <t>07617</t>
  </si>
  <si>
    <t>681725</t>
  </si>
  <si>
    <t>82470,82475</t>
  </si>
  <si>
    <t>48179</t>
  </si>
  <si>
    <t>OS. OSIEDLE KOŚCIUSZKI</t>
  </si>
  <si>
    <t>2250372</t>
  </si>
  <si>
    <t>84160</t>
  </si>
  <si>
    <t>UL. MATEJKI</t>
  </si>
  <si>
    <t>8440243</t>
  </si>
  <si>
    <t>86190</t>
  </si>
  <si>
    <t>25661</t>
  </si>
  <si>
    <t>UL. ZARĘBY</t>
  </si>
  <si>
    <t>3281086</t>
  </si>
  <si>
    <t>86694</t>
  </si>
  <si>
    <t>UL. ZAZAMCZE</t>
  </si>
  <si>
    <t>8697700</t>
  </si>
  <si>
    <t>79044</t>
  </si>
  <si>
    <t>5447354</t>
  </si>
  <si>
    <t>38673,38674,38675</t>
  </si>
  <si>
    <t>0982641</t>
  </si>
  <si>
    <t>7231864</t>
  </si>
  <si>
    <t>49912,49914</t>
  </si>
  <si>
    <t>licznik</t>
  </si>
  <si>
    <t>LP.</t>
  </si>
  <si>
    <t>Numer Części</t>
  </si>
  <si>
    <t>POPC/NIE POPC</t>
  </si>
  <si>
    <t>liczba lokalizacji</t>
  </si>
  <si>
    <t>Województwo</t>
  </si>
  <si>
    <t>Powiat</t>
  </si>
  <si>
    <t>NIE POPC</t>
  </si>
  <si>
    <t>KRAKÓW + KRAKOWSKI</t>
  </si>
  <si>
    <t>TARNOWSKI+TARNÓW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</si>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</sst>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9" xfId="0" applyNumberFormat="1" applyFont="1" applyFill="1" applyBorder="1" applyProtection="1">
      <protection locked="0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6" borderId="0" xfId="0" applyFill="1" applyProtection="1">
      <protection locked="0"/>
    </xf>
    <xf numFmtId="0" fontId="0" fillId="0" borderId="0" xfId="0" applyFill="1" applyProtection="1"/>
    <xf numFmtId="2" fontId="0" fillId="0" borderId="0" xfId="0" applyNumberFormat="1" applyFill="1" applyProtection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pivotCacheDefinition" Target="pivotCache/pivotCacheDefinition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88.577860763886" createdVersion="6" refreshedVersion="6" minRefreshableVersion="3" recordCount="92" xr:uid="{CEA82FE5-0544-400D-913B-A391005A21E2}">
  <cacheSource type="worksheet">
    <worksheetSource ref="A2:F94" sheet="Części_wykaz_NPOPC"/>
  </cacheSource>
  <cacheFields count="6">
    <cacheField name="LP." numFmtId="0">
      <sharedItems containsSemiMixedTypes="0" containsString="0" containsNumber="1" containsInteger="1" minValue="1" maxValue="92"/>
    </cacheField>
    <cacheField name="Numer Części" numFmtId="0">
      <sharedItems containsSemiMixedTypes="0" containsString="0" containsNumber="1" containsInteger="1" minValue="178" maxValue="269" count="92"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134"/>
    </cacheField>
    <cacheField name="Województwo" numFmtId="0">
      <sharedItems count="1">
        <s v="MAŁOPOLSKIE"/>
      </sharedItems>
    </cacheField>
    <cacheField name="Powiat" numFmtId="0">
      <sharedItems count="20">
        <s v="BOCHEŃSKI"/>
        <s v="BRZESKI"/>
        <s v="CHRZANOWSKI"/>
        <s v="DĄBROWSKI"/>
        <s v="GORLICKI"/>
        <s v="KRAKÓW + KRAKOWSKI"/>
        <s v="LIMANOWSKI"/>
        <s v="MIECHOWSKI"/>
        <s v="MYŚLENICKI"/>
        <s v="NOWOSĄDECKI"/>
        <s v="NOWOTARSKI"/>
        <s v="NOWY SĄCZ"/>
        <s v="OLKUSKI"/>
        <s v="OŚWIĘCIMSKI"/>
        <s v="PROSZOWICKI"/>
        <s v="SUSKI"/>
        <s v="TARNOWSKI+TARNÓW"/>
        <s v="TATRZAŃSKI"/>
        <s v="WADOWICKI"/>
        <s v="WIELIC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">
  <r>
    <n v="1"/>
    <x v="0"/>
    <s v="NIE POPC"/>
    <n v="8"/>
    <x v="0"/>
    <x v="0"/>
  </r>
  <r>
    <n v="2"/>
    <x v="1"/>
    <s v="NIE POPC"/>
    <n v="5"/>
    <x v="0"/>
    <x v="0"/>
  </r>
  <r>
    <n v="3"/>
    <x v="2"/>
    <s v="NIE POPC"/>
    <n v="19"/>
    <x v="0"/>
    <x v="0"/>
  </r>
  <r>
    <n v="4"/>
    <x v="3"/>
    <s v="NIE POPC"/>
    <n v="1"/>
    <x v="0"/>
    <x v="1"/>
  </r>
  <r>
    <n v="5"/>
    <x v="4"/>
    <s v="NIE POPC"/>
    <n v="2"/>
    <x v="0"/>
    <x v="1"/>
  </r>
  <r>
    <n v="6"/>
    <x v="5"/>
    <s v="NIE POPC"/>
    <n v="4"/>
    <x v="0"/>
    <x v="1"/>
  </r>
  <r>
    <n v="7"/>
    <x v="6"/>
    <s v="NIE POPC"/>
    <n v="1"/>
    <x v="0"/>
    <x v="1"/>
  </r>
  <r>
    <n v="8"/>
    <x v="7"/>
    <s v="NIE POPC"/>
    <n v="11"/>
    <x v="0"/>
    <x v="1"/>
  </r>
  <r>
    <n v="9"/>
    <x v="8"/>
    <s v="NIE POPC"/>
    <n v="2"/>
    <x v="0"/>
    <x v="2"/>
  </r>
  <r>
    <n v="10"/>
    <x v="9"/>
    <s v="NIE POPC"/>
    <n v="4"/>
    <x v="0"/>
    <x v="2"/>
  </r>
  <r>
    <n v="11"/>
    <x v="10"/>
    <s v="NIE POPC"/>
    <n v="1"/>
    <x v="0"/>
    <x v="2"/>
  </r>
  <r>
    <n v="12"/>
    <x v="11"/>
    <s v="NIE POPC"/>
    <n v="7"/>
    <x v="0"/>
    <x v="2"/>
  </r>
  <r>
    <n v="13"/>
    <x v="12"/>
    <s v="NIE POPC"/>
    <n v="11"/>
    <x v="0"/>
    <x v="2"/>
  </r>
  <r>
    <n v="14"/>
    <x v="13"/>
    <s v="NIE POPC"/>
    <n v="6"/>
    <x v="0"/>
    <x v="2"/>
  </r>
  <r>
    <n v="15"/>
    <x v="14"/>
    <s v="NIE POPC"/>
    <n v="4"/>
    <x v="0"/>
    <x v="3"/>
  </r>
  <r>
    <n v="16"/>
    <x v="15"/>
    <s v="NIE POPC"/>
    <n v="1"/>
    <x v="0"/>
    <x v="3"/>
  </r>
  <r>
    <n v="17"/>
    <x v="16"/>
    <s v="NIE POPC"/>
    <n v="1"/>
    <x v="0"/>
    <x v="3"/>
  </r>
  <r>
    <n v="18"/>
    <x v="17"/>
    <s v="NIE POPC"/>
    <n v="3"/>
    <x v="0"/>
    <x v="3"/>
  </r>
  <r>
    <n v="19"/>
    <x v="18"/>
    <s v="NIE POPC"/>
    <n v="3"/>
    <x v="0"/>
    <x v="3"/>
  </r>
  <r>
    <n v="20"/>
    <x v="19"/>
    <s v="NIE POPC"/>
    <n v="4"/>
    <x v="0"/>
    <x v="4"/>
  </r>
  <r>
    <n v="21"/>
    <x v="20"/>
    <s v="NIE POPC"/>
    <n v="1"/>
    <x v="0"/>
    <x v="4"/>
  </r>
  <r>
    <n v="22"/>
    <x v="21"/>
    <s v="NIE POPC"/>
    <n v="2"/>
    <x v="0"/>
    <x v="4"/>
  </r>
  <r>
    <n v="23"/>
    <x v="22"/>
    <s v="NIE POPC"/>
    <n v="2"/>
    <x v="0"/>
    <x v="4"/>
  </r>
  <r>
    <n v="24"/>
    <x v="23"/>
    <s v="NIE POPC"/>
    <n v="7"/>
    <x v="0"/>
    <x v="5"/>
  </r>
  <r>
    <n v="25"/>
    <x v="24"/>
    <s v="NIE POPC"/>
    <n v="2"/>
    <x v="0"/>
    <x v="5"/>
  </r>
  <r>
    <n v="26"/>
    <x v="25"/>
    <s v="NIE POPC"/>
    <n v="3"/>
    <x v="0"/>
    <x v="5"/>
  </r>
  <r>
    <n v="27"/>
    <x v="26"/>
    <s v="NIE POPC"/>
    <n v="130"/>
    <x v="0"/>
    <x v="5"/>
  </r>
  <r>
    <n v="28"/>
    <x v="27"/>
    <s v="NIE POPC"/>
    <n v="1"/>
    <x v="0"/>
    <x v="5"/>
  </r>
  <r>
    <n v="29"/>
    <x v="28"/>
    <s v="NIE POPC"/>
    <n v="3"/>
    <x v="0"/>
    <x v="5"/>
  </r>
  <r>
    <n v="30"/>
    <x v="29"/>
    <s v="NIE POPC"/>
    <n v="3"/>
    <x v="0"/>
    <x v="5"/>
  </r>
  <r>
    <n v="31"/>
    <x v="30"/>
    <s v="NIE POPC"/>
    <n v="75"/>
    <x v="0"/>
    <x v="5"/>
  </r>
  <r>
    <n v="32"/>
    <x v="31"/>
    <s v="NIE POPC"/>
    <n v="134"/>
    <x v="0"/>
    <x v="5"/>
  </r>
  <r>
    <n v="33"/>
    <x v="32"/>
    <s v="NIE POPC"/>
    <n v="3"/>
    <x v="0"/>
    <x v="6"/>
  </r>
  <r>
    <n v="34"/>
    <x v="33"/>
    <s v="NIE POPC"/>
    <n v="6"/>
    <x v="0"/>
    <x v="6"/>
  </r>
  <r>
    <n v="35"/>
    <x v="34"/>
    <s v="NIE POPC"/>
    <n v="1"/>
    <x v="0"/>
    <x v="6"/>
  </r>
  <r>
    <n v="36"/>
    <x v="35"/>
    <s v="NIE POPC"/>
    <n v="3"/>
    <x v="0"/>
    <x v="7"/>
  </r>
  <r>
    <n v="37"/>
    <x v="36"/>
    <s v="NIE POPC"/>
    <n v="5"/>
    <x v="0"/>
    <x v="7"/>
  </r>
  <r>
    <n v="38"/>
    <x v="37"/>
    <s v="NIE POPC"/>
    <n v="6"/>
    <x v="0"/>
    <x v="7"/>
  </r>
  <r>
    <n v="39"/>
    <x v="38"/>
    <s v="NIE POPC"/>
    <n v="6"/>
    <x v="0"/>
    <x v="7"/>
  </r>
  <r>
    <n v="40"/>
    <x v="39"/>
    <s v="NIE POPC"/>
    <n v="3"/>
    <x v="0"/>
    <x v="8"/>
  </r>
  <r>
    <n v="41"/>
    <x v="40"/>
    <s v="NIE POPC"/>
    <n v="9"/>
    <x v="0"/>
    <x v="8"/>
  </r>
  <r>
    <n v="42"/>
    <x v="41"/>
    <s v="NIE POPC"/>
    <n v="14"/>
    <x v="0"/>
    <x v="8"/>
  </r>
  <r>
    <n v="43"/>
    <x v="42"/>
    <s v="NIE POPC"/>
    <n v="2"/>
    <x v="0"/>
    <x v="8"/>
  </r>
  <r>
    <n v="44"/>
    <x v="43"/>
    <s v="NIE POPC"/>
    <n v="2"/>
    <x v="0"/>
    <x v="8"/>
  </r>
  <r>
    <n v="45"/>
    <x v="44"/>
    <s v="NIE POPC"/>
    <n v="2"/>
    <x v="0"/>
    <x v="8"/>
  </r>
  <r>
    <n v="46"/>
    <x v="45"/>
    <s v="NIE POPC"/>
    <n v="6"/>
    <x v="0"/>
    <x v="9"/>
  </r>
  <r>
    <n v="47"/>
    <x v="46"/>
    <s v="NIE POPC"/>
    <n v="2"/>
    <x v="0"/>
    <x v="9"/>
  </r>
  <r>
    <n v="48"/>
    <x v="47"/>
    <s v="NIE POPC"/>
    <n v="5"/>
    <x v="0"/>
    <x v="10"/>
  </r>
  <r>
    <n v="49"/>
    <x v="48"/>
    <s v="NIE POPC"/>
    <n v="1"/>
    <x v="0"/>
    <x v="10"/>
  </r>
  <r>
    <n v="50"/>
    <x v="49"/>
    <s v="NIE POPC"/>
    <n v="8"/>
    <x v="0"/>
    <x v="10"/>
  </r>
  <r>
    <n v="51"/>
    <x v="50"/>
    <s v="NIE POPC"/>
    <n v="9"/>
    <x v="0"/>
    <x v="10"/>
  </r>
  <r>
    <n v="52"/>
    <x v="51"/>
    <s v="NIE POPC"/>
    <n v="14"/>
    <x v="0"/>
    <x v="10"/>
  </r>
  <r>
    <n v="53"/>
    <x v="52"/>
    <s v="NIE POPC"/>
    <n v="9"/>
    <x v="0"/>
    <x v="10"/>
  </r>
  <r>
    <n v="54"/>
    <x v="53"/>
    <s v="NIE POPC"/>
    <n v="38"/>
    <x v="0"/>
    <x v="11"/>
  </r>
  <r>
    <n v="55"/>
    <x v="54"/>
    <s v="NIE POPC"/>
    <n v="1"/>
    <x v="0"/>
    <x v="11"/>
  </r>
  <r>
    <n v="56"/>
    <x v="55"/>
    <s v="NIE POPC"/>
    <n v="6"/>
    <x v="0"/>
    <x v="12"/>
  </r>
  <r>
    <n v="57"/>
    <x v="56"/>
    <s v="NIE POPC"/>
    <n v="18"/>
    <x v="0"/>
    <x v="12"/>
  </r>
  <r>
    <n v="58"/>
    <x v="57"/>
    <s v="NIE POPC"/>
    <n v="3"/>
    <x v="0"/>
    <x v="12"/>
  </r>
  <r>
    <n v="59"/>
    <x v="58"/>
    <s v="NIE POPC"/>
    <n v="3"/>
    <x v="0"/>
    <x v="12"/>
  </r>
  <r>
    <n v="60"/>
    <x v="59"/>
    <s v="NIE POPC"/>
    <n v="15"/>
    <x v="0"/>
    <x v="12"/>
  </r>
  <r>
    <n v="61"/>
    <x v="60"/>
    <s v="NIE POPC"/>
    <n v="3"/>
    <x v="0"/>
    <x v="13"/>
  </r>
  <r>
    <n v="62"/>
    <x v="61"/>
    <s v="NIE POPC"/>
    <n v="13"/>
    <x v="0"/>
    <x v="13"/>
  </r>
  <r>
    <n v="63"/>
    <x v="62"/>
    <s v="NIE POPC"/>
    <n v="20"/>
    <x v="0"/>
    <x v="13"/>
  </r>
  <r>
    <n v="64"/>
    <x v="63"/>
    <s v="NIE POPC"/>
    <n v="2"/>
    <x v="0"/>
    <x v="13"/>
  </r>
  <r>
    <n v="65"/>
    <x v="64"/>
    <s v="NIE POPC"/>
    <n v="4"/>
    <x v="0"/>
    <x v="13"/>
  </r>
  <r>
    <n v="66"/>
    <x v="65"/>
    <s v="NIE POPC"/>
    <n v="14"/>
    <x v="0"/>
    <x v="13"/>
  </r>
  <r>
    <n v="67"/>
    <x v="66"/>
    <s v="NIE POPC"/>
    <n v="5"/>
    <x v="0"/>
    <x v="14"/>
  </r>
  <r>
    <n v="68"/>
    <x v="67"/>
    <s v="NIE POPC"/>
    <n v="2"/>
    <x v="0"/>
    <x v="14"/>
  </r>
  <r>
    <n v="69"/>
    <x v="68"/>
    <s v="NIE POPC"/>
    <n v="5"/>
    <x v="0"/>
    <x v="15"/>
  </r>
  <r>
    <n v="70"/>
    <x v="69"/>
    <s v="NIE POPC"/>
    <n v="9"/>
    <x v="0"/>
    <x v="15"/>
  </r>
  <r>
    <n v="71"/>
    <x v="70"/>
    <s v="NIE POPC"/>
    <n v="22"/>
    <x v="0"/>
    <x v="15"/>
  </r>
  <r>
    <n v="72"/>
    <x v="71"/>
    <s v="NIE POPC"/>
    <n v="4"/>
    <x v="0"/>
    <x v="16"/>
  </r>
  <r>
    <n v="73"/>
    <x v="72"/>
    <s v="NIE POPC"/>
    <n v="10"/>
    <x v="0"/>
    <x v="16"/>
  </r>
  <r>
    <n v="74"/>
    <x v="73"/>
    <s v="NIE POPC"/>
    <n v="11"/>
    <x v="0"/>
    <x v="16"/>
  </r>
  <r>
    <n v="75"/>
    <x v="74"/>
    <s v="NIE POPC"/>
    <n v="7"/>
    <x v="0"/>
    <x v="16"/>
  </r>
  <r>
    <n v="76"/>
    <x v="75"/>
    <s v="NIE POPC"/>
    <n v="7"/>
    <x v="0"/>
    <x v="16"/>
  </r>
  <r>
    <n v="77"/>
    <x v="76"/>
    <s v="NIE POPC"/>
    <n v="2"/>
    <x v="0"/>
    <x v="16"/>
  </r>
  <r>
    <n v="78"/>
    <x v="77"/>
    <s v="NIE POPC"/>
    <n v="14"/>
    <x v="0"/>
    <x v="16"/>
  </r>
  <r>
    <n v="79"/>
    <x v="78"/>
    <s v="NIE POPC"/>
    <n v="33"/>
    <x v="0"/>
    <x v="16"/>
  </r>
  <r>
    <n v="80"/>
    <x v="79"/>
    <s v="NIE POPC"/>
    <n v="7"/>
    <x v="0"/>
    <x v="16"/>
  </r>
  <r>
    <n v="81"/>
    <x v="80"/>
    <s v="NIE POPC"/>
    <n v="15"/>
    <x v="0"/>
    <x v="17"/>
  </r>
  <r>
    <n v="82"/>
    <x v="81"/>
    <s v="NIE POPC"/>
    <n v="3"/>
    <x v="0"/>
    <x v="17"/>
  </r>
  <r>
    <n v="83"/>
    <x v="82"/>
    <s v="NIE POPC"/>
    <n v="8"/>
    <x v="0"/>
    <x v="18"/>
  </r>
  <r>
    <n v="84"/>
    <x v="83"/>
    <s v="NIE POPC"/>
    <n v="10"/>
    <x v="0"/>
    <x v="18"/>
  </r>
  <r>
    <n v="85"/>
    <x v="84"/>
    <s v="NIE POPC"/>
    <n v="12"/>
    <x v="0"/>
    <x v="18"/>
  </r>
  <r>
    <n v="86"/>
    <x v="85"/>
    <s v="NIE POPC"/>
    <n v="3"/>
    <x v="0"/>
    <x v="18"/>
  </r>
  <r>
    <n v="87"/>
    <x v="86"/>
    <s v="NIE POPC"/>
    <n v="5"/>
    <x v="0"/>
    <x v="18"/>
  </r>
  <r>
    <n v="88"/>
    <x v="87"/>
    <s v="NIE POPC"/>
    <n v="34"/>
    <x v="0"/>
    <x v="18"/>
  </r>
  <r>
    <n v="89"/>
    <x v="88"/>
    <s v="NIE POPC"/>
    <n v="2"/>
    <x v="0"/>
    <x v="19"/>
  </r>
  <r>
    <n v="90"/>
    <x v="89"/>
    <s v="NIE POPC"/>
    <n v="2"/>
    <x v="0"/>
    <x v="19"/>
  </r>
  <r>
    <n v="91"/>
    <x v="90"/>
    <s v="NIE POPC"/>
    <n v="7"/>
    <x v="0"/>
    <x v="19"/>
  </r>
  <r>
    <n v="92"/>
    <x v="91"/>
    <s v="NIE POPC"/>
    <n v="3"/>
    <x v="0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892744-46D4-4FC6-B7E7-E7E7BBBCE1B8}" name="Tabela przestawna1" cacheId="26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B117" firstHeaderRow="1" firstDataRow="1" firstDataCol="1"/>
  <pivotFields count="6">
    <pivotField showAll="0"/>
    <pivotField axis="axisRow" showAll="0">
      <items count="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</pivotFields>
  <rowFields count="3">
    <field x="4"/>
    <field x="5"/>
    <field x="1"/>
  </rowFields>
  <rowItems count="114">
    <i>
      <x/>
    </i>
    <i r="1">
      <x/>
    </i>
    <i r="2">
      <x/>
    </i>
    <i r="2">
      <x v="1"/>
    </i>
    <i r="2">
      <x v="2"/>
    </i>
    <i r="1">
      <x v="1"/>
    </i>
    <i r="2">
      <x v="3"/>
    </i>
    <i r="2">
      <x v="4"/>
    </i>
    <i r="2">
      <x v="5"/>
    </i>
    <i r="2">
      <x v="6"/>
    </i>
    <i r="2">
      <x v="7"/>
    </i>
    <i r="1">
      <x v="2"/>
    </i>
    <i r="2">
      <x v="8"/>
    </i>
    <i r="2">
      <x v="9"/>
    </i>
    <i r="2">
      <x v="10"/>
    </i>
    <i r="2">
      <x v="11"/>
    </i>
    <i r="2">
      <x v="12"/>
    </i>
    <i r="2">
      <x v="13"/>
    </i>
    <i r="1">
      <x v="3"/>
    </i>
    <i r="2">
      <x v="14"/>
    </i>
    <i r="2">
      <x v="15"/>
    </i>
    <i r="2">
      <x v="16"/>
    </i>
    <i r="2">
      <x v="17"/>
    </i>
    <i r="2">
      <x v="18"/>
    </i>
    <i r="1">
      <x v="4"/>
    </i>
    <i r="2">
      <x v="19"/>
    </i>
    <i r="2">
      <x v="20"/>
    </i>
    <i r="2">
      <x v="21"/>
    </i>
    <i r="2">
      <x v="22"/>
    </i>
    <i r="1">
      <x v="5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1">
      <x v="6"/>
    </i>
    <i r="2">
      <x v="32"/>
    </i>
    <i r="2">
      <x v="33"/>
    </i>
    <i r="2">
      <x v="34"/>
    </i>
    <i r="1">
      <x v="7"/>
    </i>
    <i r="2">
      <x v="35"/>
    </i>
    <i r="2">
      <x v="36"/>
    </i>
    <i r="2">
      <x v="37"/>
    </i>
    <i r="2">
      <x v="38"/>
    </i>
    <i r="1">
      <x v="8"/>
    </i>
    <i r="2">
      <x v="39"/>
    </i>
    <i r="2">
      <x v="40"/>
    </i>
    <i r="2">
      <x v="41"/>
    </i>
    <i r="2">
      <x v="42"/>
    </i>
    <i r="2">
      <x v="43"/>
    </i>
    <i r="2">
      <x v="44"/>
    </i>
    <i r="1">
      <x v="9"/>
    </i>
    <i r="2">
      <x v="45"/>
    </i>
    <i r="2">
      <x v="46"/>
    </i>
    <i r="1">
      <x v="10"/>
    </i>
    <i r="2">
      <x v="47"/>
    </i>
    <i r="2">
      <x v="48"/>
    </i>
    <i r="2">
      <x v="49"/>
    </i>
    <i r="2">
      <x v="50"/>
    </i>
    <i r="2">
      <x v="51"/>
    </i>
    <i r="2">
      <x v="52"/>
    </i>
    <i r="1">
      <x v="11"/>
    </i>
    <i r="2">
      <x v="53"/>
    </i>
    <i r="2">
      <x v="54"/>
    </i>
    <i r="1">
      <x v="12"/>
    </i>
    <i r="2">
      <x v="55"/>
    </i>
    <i r="2">
      <x v="56"/>
    </i>
    <i r="2">
      <x v="57"/>
    </i>
    <i r="2">
      <x v="58"/>
    </i>
    <i r="2">
      <x v="59"/>
    </i>
    <i r="1">
      <x v="13"/>
    </i>
    <i r="2">
      <x v="60"/>
    </i>
    <i r="2">
      <x v="61"/>
    </i>
    <i r="2">
      <x v="62"/>
    </i>
    <i r="2">
      <x v="63"/>
    </i>
    <i r="2">
      <x v="64"/>
    </i>
    <i r="2">
      <x v="65"/>
    </i>
    <i r="1">
      <x v="14"/>
    </i>
    <i r="2">
      <x v="66"/>
    </i>
    <i r="2">
      <x v="67"/>
    </i>
    <i r="1">
      <x v="15"/>
    </i>
    <i r="2">
      <x v="68"/>
    </i>
    <i r="2">
      <x v="69"/>
    </i>
    <i r="2">
      <x v="70"/>
    </i>
    <i r="1">
      <x v="16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1">
      <x v="17"/>
    </i>
    <i r="2">
      <x v="80"/>
    </i>
    <i r="2">
      <x v="81"/>
    </i>
    <i r="1">
      <x v="18"/>
    </i>
    <i r="2">
      <x v="82"/>
    </i>
    <i r="2">
      <x v="83"/>
    </i>
    <i r="2">
      <x v="84"/>
    </i>
    <i r="2">
      <x v="85"/>
    </i>
    <i r="2">
      <x v="86"/>
    </i>
    <i r="2">
      <x v="87"/>
    </i>
    <i r="1">
      <x v="19"/>
    </i>
    <i r="2">
      <x v="88"/>
    </i>
    <i r="2">
      <x v="89"/>
    </i>
    <i r="2">
      <x v="90"/>
    </i>
    <i r="2">
      <x v="91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4CA55-4505-4FAE-9E20-1BEDD2A24378}">
  <dimension ref="A3:B117"/>
  <sheetViews>
    <sheetView tabSelected="1" workbookViewId="0">
      <selection activeCell="A3" sqref="A3"/>
    </sheetView>
  </sheetViews>
  <sheetFormatPr defaultRowHeight="15" x14ac:dyDescent="0.25"/>
  <cols>
    <col min="1" max="1" width="26" bestFit="1" customWidth="1"/>
    <col min="2" max="2" width="22.140625" bestFit="1" customWidth="1"/>
  </cols>
  <sheetData>
    <row r="3" spans="1:2" x14ac:dyDescent="0.25">
      <c r="A3" s="40" t="s">
        <v>3706</v>
      </c>
      <c r="B3" t="s">
        <v>3708</v>
      </c>
    </row>
    <row r="4" spans="1:2" x14ac:dyDescent="0.25">
      <c r="A4" s="41" t="s">
        <v>15</v>
      </c>
      <c r="B4" s="44">
        <v>959</v>
      </c>
    </row>
    <row r="5" spans="1:2" x14ac:dyDescent="0.25">
      <c r="A5" s="42" t="s">
        <v>670</v>
      </c>
      <c r="B5" s="44">
        <v>32</v>
      </c>
    </row>
    <row r="6" spans="1:2" x14ac:dyDescent="0.25">
      <c r="A6" s="43">
        <v>178</v>
      </c>
      <c r="B6" s="44">
        <v>8</v>
      </c>
    </row>
    <row r="7" spans="1:2" x14ac:dyDescent="0.25">
      <c r="A7" s="43">
        <v>179</v>
      </c>
      <c r="B7" s="44">
        <v>5</v>
      </c>
    </row>
    <row r="8" spans="1:2" x14ac:dyDescent="0.25">
      <c r="A8" s="43">
        <v>180</v>
      </c>
      <c r="B8" s="44">
        <v>19</v>
      </c>
    </row>
    <row r="9" spans="1:2" x14ac:dyDescent="0.25">
      <c r="A9" s="42" t="s">
        <v>1219</v>
      </c>
      <c r="B9" s="44">
        <v>19</v>
      </c>
    </row>
    <row r="10" spans="1:2" x14ac:dyDescent="0.25">
      <c r="A10" s="43">
        <v>181</v>
      </c>
      <c r="B10" s="44">
        <v>1</v>
      </c>
    </row>
    <row r="11" spans="1:2" x14ac:dyDescent="0.25">
      <c r="A11" s="43">
        <v>182</v>
      </c>
      <c r="B11" s="44">
        <v>2</v>
      </c>
    </row>
    <row r="12" spans="1:2" x14ac:dyDescent="0.25">
      <c r="A12" s="43">
        <v>183</v>
      </c>
      <c r="B12" s="44">
        <v>4</v>
      </c>
    </row>
    <row r="13" spans="1:2" x14ac:dyDescent="0.25">
      <c r="A13" s="43">
        <v>184</v>
      </c>
      <c r="B13" s="44">
        <v>1</v>
      </c>
    </row>
    <row r="14" spans="1:2" x14ac:dyDescent="0.25">
      <c r="A14" s="43">
        <v>185</v>
      </c>
      <c r="B14" s="44">
        <v>11</v>
      </c>
    </row>
    <row r="15" spans="1:2" x14ac:dyDescent="0.25">
      <c r="A15" s="42" t="s">
        <v>408</v>
      </c>
      <c r="B15" s="44">
        <v>31</v>
      </c>
    </row>
    <row r="16" spans="1:2" x14ac:dyDescent="0.25">
      <c r="A16" s="43">
        <v>186</v>
      </c>
      <c r="B16" s="44">
        <v>2</v>
      </c>
    </row>
    <row r="17" spans="1:2" x14ac:dyDescent="0.25">
      <c r="A17" s="43">
        <v>187</v>
      </c>
      <c r="B17" s="44">
        <v>4</v>
      </c>
    </row>
    <row r="18" spans="1:2" x14ac:dyDescent="0.25">
      <c r="A18" s="43">
        <v>188</v>
      </c>
      <c r="B18" s="44">
        <v>1</v>
      </c>
    </row>
    <row r="19" spans="1:2" x14ac:dyDescent="0.25">
      <c r="A19" s="43">
        <v>189</v>
      </c>
      <c r="B19" s="44">
        <v>7</v>
      </c>
    </row>
    <row r="20" spans="1:2" x14ac:dyDescent="0.25">
      <c r="A20" s="43">
        <v>190</v>
      </c>
      <c r="B20" s="44">
        <v>11</v>
      </c>
    </row>
    <row r="21" spans="1:2" x14ac:dyDescent="0.25">
      <c r="A21" s="43">
        <v>191</v>
      </c>
      <c r="B21" s="44">
        <v>6</v>
      </c>
    </row>
    <row r="22" spans="1:2" x14ac:dyDescent="0.25">
      <c r="A22" s="42" t="s">
        <v>1218</v>
      </c>
      <c r="B22" s="44">
        <v>12</v>
      </c>
    </row>
    <row r="23" spans="1:2" x14ac:dyDescent="0.25">
      <c r="A23" s="43">
        <v>192</v>
      </c>
      <c r="B23" s="44">
        <v>4</v>
      </c>
    </row>
    <row r="24" spans="1:2" x14ac:dyDescent="0.25">
      <c r="A24" s="43">
        <v>193</v>
      </c>
      <c r="B24" s="44">
        <v>1</v>
      </c>
    </row>
    <row r="25" spans="1:2" x14ac:dyDescent="0.25">
      <c r="A25" s="43">
        <v>194</v>
      </c>
      <c r="B25" s="44">
        <v>1</v>
      </c>
    </row>
    <row r="26" spans="1:2" x14ac:dyDescent="0.25">
      <c r="A26" s="43">
        <v>195</v>
      </c>
      <c r="B26" s="44">
        <v>3</v>
      </c>
    </row>
    <row r="27" spans="1:2" x14ac:dyDescent="0.25">
      <c r="A27" s="43">
        <v>196</v>
      </c>
      <c r="B27" s="44">
        <v>3</v>
      </c>
    </row>
    <row r="28" spans="1:2" x14ac:dyDescent="0.25">
      <c r="A28" s="42" t="s">
        <v>1069</v>
      </c>
      <c r="B28" s="44">
        <v>9</v>
      </c>
    </row>
    <row r="29" spans="1:2" x14ac:dyDescent="0.25">
      <c r="A29" s="43">
        <v>197</v>
      </c>
      <c r="B29" s="44">
        <v>4</v>
      </c>
    </row>
    <row r="30" spans="1:2" x14ac:dyDescent="0.25">
      <c r="A30" s="43">
        <v>198</v>
      </c>
      <c r="B30" s="44">
        <v>1</v>
      </c>
    </row>
    <row r="31" spans="1:2" x14ac:dyDescent="0.25">
      <c r="A31" s="43">
        <v>199</v>
      </c>
      <c r="B31" s="44">
        <v>2</v>
      </c>
    </row>
    <row r="32" spans="1:2" x14ac:dyDescent="0.25">
      <c r="A32" s="43">
        <v>200</v>
      </c>
      <c r="B32" s="44">
        <v>2</v>
      </c>
    </row>
    <row r="33" spans="1:2" x14ac:dyDescent="0.25">
      <c r="A33" s="42" t="s">
        <v>3668</v>
      </c>
      <c r="B33" s="44">
        <v>358</v>
      </c>
    </row>
    <row r="34" spans="1:2" x14ac:dyDescent="0.25">
      <c r="A34" s="43">
        <v>201</v>
      </c>
      <c r="B34" s="44">
        <v>7</v>
      </c>
    </row>
    <row r="35" spans="1:2" x14ac:dyDescent="0.25">
      <c r="A35" s="43">
        <v>202</v>
      </c>
      <c r="B35" s="44">
        <v>2</v>
      </c>
    </row>
    <row r="36" spans="1:2" x14ac:dyDescent="0.25">
      <c r="A36" s="43">
        <v>203</v>
      </c>
      <c r="B36" s="44">
        <v>3</v>
      </c>
    </row>
    <row r="37" spans="1:2" x14ac:dyDescent="0.25">
      <c r="A37" s="43">
        <v>204</v>
      </c>
      <c r="B37" s="44">
        <v>130</v>
      </c>
    </row>
    <row r="38" spans="1:2" x14ac:dyDescent="0.25">
      <c r="A38" s="43">
        <v>205</v>
      </c>
      <c r="B38" s="44">
        <v>1</v>
      </c>
    </row>
    <row r="39" spans="1:2" x14ac:dyDescent="0.25">
      <c r="A39" s="43">
        <v>206</v>
      </c>
      <c r="B39" s="44">
        <v>3</v>
      </c>
    </row>
    <row r="40" spans="1:2" x14ac:dyDescent="0.25">
      <c r="A40" s="43">
        <v>207</v>
      </c>
      <c r="B40" s="44">
        <v>3</v>
      </c>
    </row>
    <row r="41" spans="1:2" x14ac:dyDescent="0.25">
      <c r="A41" s="43">
        <v>208</v>
      </c>
      <c r="B41" s="44">
        <v>75</v>
      </c>
    </row>
    <row r="42" spans="1:2" x14ac:dyDescent="0.25">
      <c r="A42" s="43">
        <v>209</v>
      </c>
      <c r="B42" s="44">
        <v>134</v>
      </c>
    </row>
    <row r="43" spans="1:2" x14ac:dyDescent="0.25">
      <c r="A43" s="42" t="s">
        <v>1101</v>
      </c>
      <c r="B43" s="44">
        <v>10</v>
      </c>
    </row>
    <row r="44" spans="1:2" x14ac:dyDescent="0.25">
      <c r="A44" s="43">
        <v>210</v>
      </c>
      <c r="B44" s="44">
        <v>3</v>
      </c>
    </row>
    <row r="45" spans="1:2" x14ac:dyDescent="0.25">
      <c r="A45" s="43">
        <v>211</v>
      </c>
      <c r="B45" s="44">
        <v>6</v>
      </c>
    </row>
    <row r="46" spans="1:2" x14ac:dyDescent="0.25">
      <c r="A46" s="43">
        <v>212</v>
      </c>
      <c r="B46" s="44">
        <v>1</v>
      </c>
    </row>
    <row r="47" spans="1:2" x14ac:dyDescent="0.25">
      <c r="A47" s="42" t="s">
        <v>579</v>
      </c>
      <c r="B47" s="44">
        <v>20</v>
      </c>
    </row>
    <row r="48" spans="1:2" x14ac:dyDescent="0.25">
      <c r="A48" s="43">
        <v>213</v>
      </c>
      <c r="B48" s="44">
        <v>3</v>
      </c>
    </row>
    <row r="49" spans="1:2" x14ac:dyDescent="0.25">
      <c r="A49" s="43">
        <v>214</v>
      </c>
      <c r="B49" s="44">
        <v>5</v>
      </c>
    </row>
    <row r="50" spans="1:2" x14ac:dyDescent="0.25">
      <c r="A50" s="43">
        <v>215</v>
      </c>
      <c r="B50" s="44">
        <v>6</v>
      </c>
    </row>
    <row r="51" spans="1:2" x14ac:dyDescent="0.25">
      <c r="A51" s="43">
        <v>216</v>
      </c>
      <c r="B51" s="44">
        <v>6</v>
      </c>
    </row>
    <row r="52" spans="1:2" x14ac:dyDescent="0.25">
      <c r="A52" s="42" t="s">
        <v>669</v>
      </c>
      <c r="B52" s="44">
        <v>32</v>
      </c>
    </row>
    <row r="53" spans="1:2" x14ac:dyDescent="0.25">
      <c r="A53" s="43">
        <v>217</v>
      </c>
      <c r="B53" s="44">
        <v>3</v>
      </c>
    </row>
    <row r="54" spans="1:2" x14ac:dyDescent="0.25">
      <c r="A54" s="43">
        <v>218</v>
      </c>
      <c r="B54" s="44">
        <v>9</v>
      </c>
    </row>
    <row r="55" spans="1:2" x14ac:dyDescent="0.25">
      <c r="A55" s="43">
        <v>219</v>
      </c>
      <c r="B55" s="44">
        <v>14</v>
      </c>
    </row>
    <row r="56" spans="1:2" x14ac:dyDescent="0.25">
      <c r="A56" s="43">
        <v>220</v>
      </c>
      <c r="B56" s="44">
        <v>2</v>
      </c>
    </row>
    <row r="57" spans="1:2" x14ac:dyDescent="0.25">
      <c r="A57" s="43">
        <v>221</v>
      </c>
      <c r="B57" s="44">
        <v>2</v>
      </c>
    </row>
    <row r="58" spans="1:2" x14ac:dyDescent="0.25">
      <c r="A58" s="43">
        <v>222</v>
      </c>
      <c r="B58" s="44">
        <v>2</v>
      </c>
    </row>
    <row r="59" spans="1:2" x14ac:dyDescent="0.25">
      <c r="A59" s="42" t="s">
        <v>1086</v>
      </c>
      <c r="B59" s="44">
        <v>8</v>
      </c>
    </row>
    <row r="60" spans="1:2" x14ac:dyDescent="0.25">
      <c r="A60" s="43">
        <v>223</v>
      </c>
      <c r="B60" s="44">
        <v>6</v>
      </c>
    </row>
    <row r="61" spans="1:2" x14ac:dyDescent="0.25">
      <c r="A61" s="43">
        <v>224</v>
      </c>
      <c r="B61" s="44">
        <v>2</v>
      </c>
    </row>
    <row r="62" spans="1:2" x14ac:dyDescent="0.25">
      <c r="A62" s="42" t="s">
        <v>72</v>
      </c>
      <c r="B62" s="44">
        <v>46</v>
      </c>
    </row>
    <row r="63" spans="1:2" x14ac:dyDescent="0.25">
      <c r="A63" s="43">
        <v>225</v>
      </c>
      <c r="B63" s="44">
        <v>5</v>
      </c>
    </row>
    <row r="64" spans="1:2" x14ac:dyDescent="0.25">
      <c r="A64" s="43">
        <v>226</v>
      </c>
      <c r="B64" s="44">
        <v>1</v>
      </c>
    </row>
    <row r="65" spans="1:2" x14ac:dyDescent="0.25">
      <c r="A65" s="43">
        <v>227</v>
      </c>
      <c r="B65" s="44">
        <v>8</v>
      </c>
    </row>
    <row r="66" spans="1:2" x14ac:dyDescent="0.25">
      <c r="A66" s="43">
        <v>228</v>
      </c>
      <c r="B66" s="44">
        <v>9</v>
      </c>
    </row>
    <row r="67" spans="1:2" x14ac:dyDescent="0.25">
      <c r="A67" s="43">
        <v>229</v>
      </c>
      <c r="B67" s="44">
        <v>14</v>
      </c>
    </row>
    <row r="68" spans="1:2" x14ac:dyDescent="0.25">
      <c r="A68" s="43">
        <v>230</v>
      </c>
      <c r="B68" s="44">
        <v>9</v>
      </c>
    </row>
    <row r="69" spans="1:2" x14ac:dyDescent="0.25">
      <c r="A69" s="42" t="s">
        <v>3103</v>
      </c>
      <c r="B69" s="44">
        <v>39</v>
      </c>
    </row>
    <row r="70" spans="1:2" x14ac:dyDescent="0.25">
      <c r="A70" s="43">
        <v>231</v>
      </c>
      <c r="B70" s="44">
        <v>38</v>
      </c>
    </row>
    <row r="71" spans="1:2" x14ac:dyDescent="0.25">
      <c r="A71" s="43">
        <v>232</v>
      </c>
      <c r="B71" s="44">
        <v>1</v>
      </c>
    </row>
    <row r="72" spans="1:2" x14ac:dyDescent="0.25">
      <c r="A72" s="42" t="s">
        <v>422</v>
      </c>
      <c r="B72" s="44">
        <v>45</v>
      </c>
    </row>
    <row r="73" spans="1:2" x14ac:dyDescent="0.25">
      <c r="A73" s="43">
        <v>233</v>
      </c>
      <c r="B73" s="44">
        <v>6</v>
      </c>
    </row>
    <row r="74" spans="1:2" x14ac:dyDescent="0.25">
      <c r="A74" s="43">
        <v>234</v>
      </c>
      <c r="B74" s="44">
        <v>18</v>
      </c>
    </row>
    <row r="75" spans="1:2" x14ac:dyDescent="0.25">
      <c r="A75" s="43">
        <v>235</v>
      </c>
      <c r="B75" s="44">
        <v>3</v>
      </c>
    </row>
    <row r="76" spans="1:2" x14ac:dyDescent="0.25">
      <c r="A76" s="43">
        <v>236</v>
      </c>
      <c r="B76" s="44">
        <v>3</v>
      </c>
    </row>
    <row r="77" spans="1:2" x14ac:dyDescent="0.25">
      <c r="A77" s="43">
        <v>237</v>
      </c>
      <c r="B77" s="44">
        <v>15</v>
      </c>
    </row>
    <row r="78" spans="1:2" x14ac:dyDescent="0.25">
      <c r="A78" s="42" t="s">
        <v>23</v>
      </c>
      <c r="B78" s="44">
        <v>56</v>
      </c>
    </row>
    <row r="79" spans="1:2" x14ac:dyDescent="0.25">
      <c r="A79" s="43">
        <v>238</v>
      </c>
      <c r="B79" s="44">
        <v>3</v>
      </c>
    </row>
    <row r="80" spans="1:2" x14ac:dyDescent="0.25">
      <c r="A80" s="43">
        <v>239</v>
      </c>
      <c r="B80" s="44">
        <v>13</v>
      </c>
    </row>
    <row r="81" spans="1:2" x14ac:dyDescent="0.25">
      <c r="A81" s="43">
        <v>240</v>
      </c>
      <c r="B81" s="44">
        <v>20</v>
      </c>
    </row>
    <row r="82" spans="1:2" x14ac:dyDescent="0.25">
      <c r="A82" s="43">
        <v>241</v>
      </c>
      <c r="B82" s="44">
        <v>2</v>
      </c>
    </row>
    <row r="83" spans="1:2" x14ac:dyDescent="0.25">
      <c r="A83" s="43">
        <v>242</v>
      </c>
      <c r="B83" s="44">
        <v>4</v>
      </c>
    </row>
    <row r="84" spans="1:2" x14ac:dyDescent="0.25">
      <c r="A84" s="43">
        <v>243</v>
      </c>
      <c r="B84" s="44">
        <v>14</v>
      </c>
    </row>
    <row r="85" spans="1:2" x14ac:dyDescent="0.25">
      <c r="A85" s="42" t="s">
        <v>588</v>
      </c>
      <c r="B85" s="44">
        <v>7</v>
      </c>
    </row>
    <row r="86" spans="1:2" x14ac:dyDescent="0.25">
      <c r="A86" s="43">
        <v>244</v>
      </c>
      <c r="B86" s="44">
        <v>5</v>
      </c>
    </row>
    <row r="87" spans="1:2" x14ac:dyDescent="0.25">
      <c r="A87" s="43">
        <v>245</v>
      </c>
      <c r="B87" s="44">
        <v>2</v>
      </c>
    </row>
    <row r="88" spans="1:2" x14ac:dyDescent="0.25">
      <c r="A88" s="42" t="s">
        <v>68</v>
      </c>
      <c r="B88" s="44">
        <v>36</v>
      </c>
    </row>
    <row r="89" spans="1:2" x14ac:dyDescent="0.25">
      <c r="A89" s="43">
        <v>246</v>
      </c>
      <c r="B89" s="44">
        <v>5</v>
      </c>
    </row>
    <row r="90" spans="1:2" x14ac:dyDescent="0.25">
      <c r="A90" s="43">
        <v>247</v>
      </c>
      <c r="B90" s="44">
        <v>9</v>
      </c>
    </row>
    <row r="91" spans="1:2" x14ac:dyDescent="0.25">
      <c r="A91" s="43">
        <v>248</v>
      </c>
      <c r="B91" s="44">
        <v>22</v>
      </c>
    </row>
    <row r="92" spans="1:2" x14ac:dyDescent="0.25">
      <c r="A92" s="42" t="s">
        <v>3669</v>
      </c>
      <c r="B92" s="44">
        <v>95</v>
      </c>
    </row>
    <row r="93" spans="1:2" x14ac:dyDescent="0.25">
      <c r="A93" s="43">
        <v>249</v>
      </c>
      <c r="B93" s="44">
        <v>4</v>
      </c>
    </row>
    <row r="94" spans="1:2" x14ac:dyDescent="0.25">
      <c r="A94" s="43">
        <v>250</v>
      </c>
      <c r="B94" s="44">
        <v>10</v>
      </c>
    </row>
    <row r="95" spans="1:2" x14ac:dyDescent="0.25">
      <c r="A95" s="43">
        <v>251</v>
      </c>
      <c r="B95" s="44">
        <v>11</v>
      </c>
    </row>
    <row r="96" spans="1:2" x14ac:dyDescent="0.25">
      <c r="A96" s="43">
        <v>252</v>
      </c>
      <c r="B96" s="44">
        <v>7</v>
      </c>
    </row>
    <row r="97" spans="1:2" x14ac:dyDescent="0.25">
      <c r="A97" s="43">
        <v>253</v>
      </c>
      <c r="B97" s="44">
        <v>7</v>
      </c>
    </row>
    <row r="98" spans="1:2" x14ac:dyDescent="0.25">
      <c r="A98" s="43">
        <v>254</v>
      </c>
      <c r="B98" s="44">
        <v>2</v>
      </c>
    </row>
    <row r="99" spans="1:2" x14ac:dyDescent="0.25">
      <c r="A99" s="43">
        <v>255</v>
      </c>
      <c r="B99" s="44">
        <v>14</v>
      </c>
    </row>
    <row r="100" spans="1:2" x14ac:dyDescent="0.25">
      <c r="A100" s="43">
        <v>256</v>
      </c>
      <c r="B100" s="44">
        <v>33</v>
      </c>
    </row>
    <row r="101" spans="1:2" x14ac:dyDescent="0.25">
      <c r="A101" s="43">
        <v>257</v>
      </c>
      <c r="B101" s="44">
        <v>7</v>
      </c>
    </row>
    <row r="102" spans="1:2" x14ac:dyDescent="0.25">
      <c r="A102" s="42" t="s">
        <v>1076</v>
      </c>
      <c r="B102" s="44">
        <v>18</v>
      </c>
    </row>
    <row r="103" spans="1:2" x14ac:dyDescent="0.25">
      <c r="A103" s="43">
        <v>258</v>
      </c>
      <c r="B103" s="44">
        <v>15</v>
      </c>
    </row>
    <row r="104" spans="1:2" x14ac:dyDescent="0.25">
      <c r="A104" s="43">
        <v>259</v>
      </c>
      <c r="B104" s="44">
        <v>3</v>
      </c>
    </row>
    <row r="105" spans="1:2" x14ac:dyDescent="0.25">
      <c r="A105" s="42" t="s">
        <v>16</v>
      </c>
      <c r="B105" s="44">
        <v>72</v>
      </c>
    </row>
    <row r="106" spans="1:2" x14ac:dyDescent="0.25">
      <c r="A106" s="43">
        <v>260</v>
      </c>
      <c r="B106" s="44">
        <v>8</v>
      </c>
    </row>
    <row r="107" spans="1:2" x14ac:dyDescent="0.25">
      <c r="A107" s="43">
        <v>261</v>
      </c>
      <c r="B107" s="44">
        <v>10</v>
      </c>
    </row>
    <row r="108" spans="1:2" x14ac:dyDescent="0.25">
      <c r="A108" s="43">
        <v>262</v>
      </c>
      <c r="B108" s="44">
        <v>12</v>
      </c>
    </row>
    <row r="109" spans="1:2" x14ac:dyDescent="0.25">
      <c r="A109" s="43">
        <v>263</v>
      </c>
      <c r="B109" s="44">
        <v>3</v>
      </c>
    </row>
    <row r="110" spans="1:2" x14ac:dyDescent="0.25">
      <c r="A110" s="43">
        <v>264</v>
      </c>
      <c r="B110" s="44">
        <v>5</v>
      </c>
    </row>
    <row r="111" spans="1:2" x14ac:dyDescent="0.25">
      <c r="A111" s="43">
        <v>265</v>
      </c>
      <c r="B111" s="44">
        <v>34</v>
      </c>
    </row>
    <row r="112" spans="1:2" x14ac:dyDescent="0.25">
      <c r="A112" s="42" t="s">
        <v>651</v>
      </c>
      <c r="B112" s="44">
        <v>14</v>
      </c>
    </row>
    <row r="113" spans="1:2" x14ac:dyDescent="0.25">
      <c r="A113" s="43">
        <v>266</v>
      </c>
      <c r="B113" s="44">
        <v>2</v>
      </c>
    </row>
    <row r="114" spans="1:2" x14ac:dyDescent="0.25">
      <c r="A114" s="43">
        <v>267</v>
      </c>
      <c r="B114" s="44">
        <v>2</v>
      </c>
    </row>
    <row r="115" spans="1:2" x14ac:dyDescent="0.25">
      <c r="A115" s="43">
        <v>268</v>
      </c>
      <c r="B115" s="44">
        <v>7</v>
      </c>
    </row>
    <row r="116" spans="1:2" x14ac:dyDescent="0.25">
      <c r="A116" s="43">
        <v>269</v>
      </c>
      <c r="B116" s="44">
        <v>3</v>
      </c>
    </row>
    <row r="117" spans="1:2" x14ac:dyDescent="0.25">
      <c r="A117" s="41" t="s">
        <v>3707</v>
      </c>
      <c r="B117" s="44">
        <v>959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DB1E2-5E1F-4AF6-A18C-6F1D03ACB206}">
  <dimension ref="A1:W27"/>
  <sheetViews>
    <sheetView workbookViewId="0">
      <selection activeCell="A19" sqref="A19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262</v>
      </c>
      <c r="B2" s="8">
        <f>M14</f>
        <v>12</v>
      </c>
      <c r="C2" s="8" t="str">
        <f>E17</f>
        <v>WADOWICKI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2733306</v>
      </c>
      <c r="B16" s="4" t="s">
        <v>13</v>
      </c>
      <c r="C16" s="5" t="s">
        <v>14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21</v>
      </c>
      <c r="K16" s="6">
        <v>5</v>
      </c>
      <c r="L16" s="6">
        <v>522960</v>
      </c>
      <c r="M16" s="6">
        <v>217751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2734193</v>
      </c>
      <c r="B17" s="4" t="s">
        <v>24</v>
      </c>
      <c r="C17" s="5" t="s">
        <v>25</v>
      </c>
      <c r="D17" s="6" t="s">
        <v>15</v>
      </c>
      <c r="E17" s="6" t="s">
        <v>16</v>
      </c>
      <c r="F17" s="6" t="s">
        <v>17</v>
      </c>
      <c r="G17" s="6" t="s">
        <v>26</v>
      </c>
      <c r="H17" s="6" t="s">
        <v>27</v>
      </c>
      <c r="I17" s="6" t="s">
        <v>28</v>
      </c>
      <c r="J17" s="6" t="s">
        <v>29</v>
      </c>
      <c r="K17" s="6">
        <v>79</v>
      </c>
      <c r="L17" s="6">
        <v>528194</v>
      </c>
      <c r="M17" s="6">
        <v>221865</v>
      </c>
      <c r="N17" s="6">
        <v>1</v>
      </c>
      <c r="O17" s="37"/>
      <c r="P17" s="37"/>
      <c r="Q17" s="37"/>
      <c r="R17" s="38">
        <f t="shared" ref="R17:R27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7" si="3">ROUND(U17*0.23,2)</f>
        <v>0</v>
      </c>
      <c r="W17" s="39">
        <f t="shared" ref="W17:W22" si="4">ROUND(U17,2)+V17</f>
        <v>0</v>
      </c>
    </row>
    <row r="18" spans="1:23" x14ac:dyDescent="0.25">
      <c r="A18" s="4">
        <v>2735331</v>
      </c>
      <c r="B18" s="4" t="s">
        <v>30</v>
      </c>
      <c r="C18" s="5" t="s">
        <v>31</v>
      </c>
      <c r="D18" s="6" t="s">
        <v>15</v>
      </c>
      <c r="E18" s="6" t="s">
        <v>16</v>
      </c>
      <c r="F18" s="6" t="s">
        <v>17</v>
      </c>
      <c r="G18" s="6" t="s">
        <v>32</v>
      </c>
      <c r="H18" s="6" t="s">
        <v>33</v>
      </c>
      <c r="I18" s="6" t="s">
        <v>34</v>
      </c>
      <c r="J18" s="6" t="s">
        <v>35</v>
      </c>
      <c r="K18" s="6">
        <v>10</v>
      </c>
      <c r="L18" s="6">
        <v>522204</v>
      </c>
      <c r="M18" s="6">
        <v>219610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2735912</v>
      </c>
      <c r="B19" s="4" t="s">
        <v>36</v>
      </c>
      <c r="C19" s="5" t="s">
        <v>37</v>
      </c>
      <c r="D19" s="6" t="s">
        <v>15</v>
      </c>
      <c r="E19" s="6" t="s">
        <v>16</v>
      </c>
      <c r="F19" s="6" t="s">
        <v>17</v>
      </c>
      <c r="G19" s="6" t="s">
        <v>38</v>
      </c>
      <c r="H19" s="6" t="s">
        <v>39</v>
      </c>
      <c r="I19" s="6" t="s">
        <v>40</v>
      </c>
      <c r="J19" s="6" t="s">
        <v>41</v>
      </c>
      <c r="K19" s="6">
        <v>1</v>
      </c>
      <c r="L19" s="6">
        <v>528218</v>
      </c>
      <c r="M19" s="6">
        <v>216486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2737504</v>
      </c>
      <c r="B20" s="4" t="s">
        <v>48</v>
      </c>
      <c r="C20" s="5" t="s">
        <v>49</v>
      </c>
      <c r="D20" s="6" t="s">
        <v>15</v>
      </c>
      <c r="E20" s="6" t="s">
        <v>16</v>
      </c>
      <c r="F20" s="6" t="s">
        <v>17</v>
      </c>
      <c r="G20" s="6" t="s">
        <v>44</v>
      </c>
      <c r="H20" s="6" t="s">
        <v>45</v>
      </c>
      <c r="I20" s="6" t="s">
        <v>50</v>
      </c>
      <c r="J20" s="6" t="s">
        <v>51</v>
      </c>
      <c r="K20" s="6">
        <v>188</v>
      </c>
      <c r="L20" s="6">
        <v>526636</v>
      </c>
      <c r="M20" s="6">
        <v>217028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2739244</v>
      </c>
      <c r="B21" s="4" t="s">
        <v>58</v>
      </c>
      <c r="C21" s="5" t="s">
        <v>59</v>
      </c>
      <c r="D21" s="6" t="s">
        <v>15</v>
      </c>
      <c r="E21" s="6" t="s">
        <v>16</v>
      </c>
      <c r="F21" s="6" t="s">
        <v>17</v>
      </c>
      <c r="G21" s="6" t="s">
        <v>60</v>
      </c>
      <c r="H21" s="6" t="s">
        <v>61</v>
      </c>
      <c r="I21" s="6" t="s">
        <v>34</v>
      </c>
      <c r="J21" s="6" t="s">
        <v>35</v>
      </c>
      <c r="K21" s="6">
        <v>12</v>
      </c>
      <c r="L21" s="6">
        <v>527542</v>
      </c>
      <c r="M21" s="6">
        <v>218886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2768984</v>
      </c>
      <c r="B22" s="4" t="s">
        <v>355</v>
      </c>
      <c r="C22" s="5" t="s">
        <v>356</v>
      </c>
      <c r="D22" s="6" t="s">
        <v>15</v>
      </c>
      <c r="E22" s="6" t="s">
        <v>16</v>
      </c>
      <c r="F22" s="6" t="s">
        <v>348</v>
      </c>
      <c r="G22" s="6" t="s">
        <v>357</v>
      </c>
      <c r="H22" s="6" t="s">
        <v>358</v>
      </c>
      <c r="I22" s="6" t="s">
        <v>62</v>
      </c>
      <c r="J22" s="6" t="s">
        <v>359</v>
      </c>
      <c r="K22" s="6">
        <v>2</v>
      </c>
      <c r="L22" s="6">
        <v>523266</v>
      </c>
      <c r="M22" s="6">
        <v>226224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9632988</v>
      </c>
      <c r="B23" s="4" t="s">
        <v>360</v>
      </c>
      <c r="C23" s="5" t="s">
        <v>361</v>
      </c>
      <c r="D23" s="6" t="s">
        <v>15</v>
      </c>
      <c r="E23" s="6" t="s">
        <v>16</v>
      </c>
      <c r="F23" s="6" t="s">
        <v>348</v>
      </c>
      <c r="G23" s="6" t="s">
        <v>362</v>
      </c>
      <c r="H23" s="6" t="s">
        <v>348</v>
      </c>
      <c r="I23" s="6" t="s">
        <v>56</v>
      </c>
      <c r="J23" s="6" t="s">
        <v>57</v>
      </c>
      <c r="K23" s="6">
        <v>324</v>
      </c>
      <c r="L23" s="6">
        <v>524155</v>
      </c>
      <c r="M23" s="6">
        <v>225809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7" si="5">ROUND(Q23,2)+R23</f>
        <v>0</v>
      </c>
      <c r="T23" s="37"/>
      <c r="U23" s="37"/>
      <c r="V23" s="38">
        <f t="shared" si="3"/>
        <v>0</v>
      </c>
      <c r="W23" s="39">
        <f t="shared" ref="W23:W27" si="6">ROUND(U23,2)+V23</f>
        <v>0</v>
      </c>
    </row>
    <row r="24" spans="1:23" x14ac:dyDescent="0.25">
      <c r="A24" s="4">
        <v>8242574</v>
      </c>
      <c r="B24" s="4" t="s">
        <v>363</v>
      </c>
      <c r="C24" s="5" t="s">
        <v>364</v>
      </c>
      <c r="D24" s="6" t="s">
        <v>15</v>
      </c>
      <c r="E24" s="6" t="s">
        <v>16</v>
      </c>
      <c r="F24" s="6" t="s">
        <v>348</v>
      </c>
      <c r="G24" s="6" t="s">
        <v>362</v>
      </c>
      <c r="H24" s="6" t="s">
        <v>348</v>
      </c>
      <c r="I24" s="6" t="s">
        <v>46</v>
      </c>
      <c r="J24" s="6" t="s">
        <v>47</v>
      </c>
      <c r="K24" s="6">
        <v>19</v>
      </c>
      <c r="L24" s="6">
        <v>525860</v>
      </c>
      <c r="M24" s="6">
        <v>224920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2731057</v>
      </c>
      <c r="B25" s="4" t="s">
        <v>1568</v>
      </c>
      <c r="C25" s="5" t="s">
        <v>1569</v>
      </c>
      <c r="D25" s="6" t="s">
        <v>15</v>
      </c>
      <c r="E25" s="6" t="s">
        <v>16</v>
      </c>
      <c r="F25" s="6" t="s">
        <v>17</v>
      </c>
      <c r="G25" s="6" t="s">
        <v>1570</v>
      </c>
      <c r="H25" s="6" t="s">
        <v>17</v>
      </c>
      <c r="I25" s="6" t="s">
        <v>1571</v>
      </c>
      <c r="J25" s="6" t="s">
        <v>1572</v>
      </c>
      <c r="K25" s="7">
        <v>9</v>
      </c>
      <c r="L25" s="6">
        <v>524230</v>
      </c>
      <c r="M25" s="6">
        <v>221195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2760940</v>
      </c>
      <c r="B26" s="4" t="s">
        <v>1745</v>
      </c>
      <c r="C26" s="5" t="s">
        <v>1746</v>
      </c>
      <c r="D26" s="6" t="s">
        <v>15</v>
      </c>
      <c r="E26" s="6" t="s">
        <v>16</v>
      </c>
      <c r="F26" s="6" t="s">
        <v>310</v>
      </c>
      <c r="G26" s="6" t="s">
        <v>1747</v>
      </c>
      <c r="H26" s="6" t="s">
        <v>310</v>
      </c>
      <c r="I26" s="6" t="s">
        <v>1748</v>
      </c>
      <c r="J26" s="6" t="s">
        <v>1749</v>
      </c>
      <c r="K26" s="7">
        <v>4</v>
      </c>
      <c r="L26" s="6">
        <v>536009</v>
      </c>
      <c r="M26" s="6">
        <v>224000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2759286</v>
      </c>
      <c r="B27" s="4" t="s">
        <v>1769</v>
      </c>
      <c r="C27" s="5" t="s">
        <v>1770</v>
      </c>
      <c r="D27" s="6" t="s">
        <v>15</v>
      </c>
      <c r="E27" s="6" t="s">
        <v>16</v>
      </c>
      <c r="F27" s="6" t="s">
        <v>310</v>
      </c>
      <c r="G27" s="6" t="s">
        <v>1747</v>
      </c>
      <c r="H27" s="6" t="s">
        <v>310</v>
      </c>
      <c r="I27" s="6" t="s">
        <v>1771</v>
      </c>
      <c r="J27" s="6" t="s">
        <v>1772</v>
      </c>
      <c r="K27" s="7">
        <v>9</v>
      </c>
      <c r="L27" s="6">
        <v>535664</v>
      </c>
      <c r="M27" s="6">
        <v>224163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</sheetData>
  <sheetProtection algorithmName="SHA-512" hashValue="6sw84Rj6vdAuf8Z8IX597b1749cV0cUVKYkXYOMyf0eRhymrTTsjqd5GeyQMuDM9Xo2s76Vkmx4RCSCCXD/LbA==" saltValue="h6x6krlKFtuk2tNdRMcm/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EB5D8-A68C-4656-9DF3-C017F996AA26}">
  <dimension ref="A1:W25"/>
  <sheetViews>
    <sheetView workbookViewId="0">
      <selection activeCell="A18" sqref="A18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261</v>
      </c>
      <c r="B2" s="8">
        <f>M14</f>
        <v>10</v>
      </c>
      <c r="C2" s="8" t="str">
        <f>E17</f>
        <v>WADOWICKI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10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2737490</v>
      </c>
      <c r="B16" s="4" t="s">
        <v>42</v>
      </c>
      <c r="C16" s="5" t="s">
        <v>43</v>
      </c>
      <c r="D16" s="6" t="s">
        <v>15</v>
      </c>
      <c r="E16" s="6" t="s">
        <v>16</v>
      </c>
      <c r="F16" s="6" t="s">
        <v>17</v>
      </c>
      <c r="G16" s="6" t="s">
        <v>44</v>
      </c>
      <c r="H16" s="6" t="s">
        <v>45</v>
      </c>
      <c r="I16" s="6" t="s">
        <v>46</v>
      </c>
      <c r="J16" s="6" t="s">
        <v>47</v>
      </c>
      <c r="K16" s="6">
        <v>2</v>
      </c>
      <c r="L16" s="6">
        <v>524354</v>
      </c>
      <c r="M16" s="6">
        <v>218037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2738652</v>
      </c>
      <c r="B17" s="4" t="s">
        <v>52</v>
      </c>
      <c r="C17" s="5" t="s">
        <v>53</v>
      </c>
      <c r="D17" s="6" t="s">
        <v>15</v>
      </c>
      <c r="E17" s="6" t="s">
        <v>16</v>
      </c>
      <c r="F17" s="6" t="s">
        <v>17</v>
      </c>
      <c r="G17" s="6" t="s">
        <v>54</v>
      </c>
      <c r="H17" s="6" t="s">
        <v>55</v>
      </c>
      <c r="I17" s="6" t="s">
        <v>56</v>
      </c>
      <c r="J17" s="6" t="s">
        <v>57</v>
      </c>
      <c r="K17" s="6">
        <v>46</v>
      </c>
      <c r="L17" s="6">
        <v>523625</v>
      </c>
      <c r="M17" s="6">
        <v>216197</v>
      </c>
      <c r="N17" s="6">
        <v>1</v>
      </c>
      <c r="O17" s="37"/>
      <c r="P17" s="37"/>
      <c r="Q17" s="37"/>
      <c r="R17" s="38">
        <f t="shared" ref="R17:R25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5" si="3">ROUND(U17*0.23,2)</f>
        <v>0</v>
      </c>
      <c r="W17" s="39">
        <f t="shared" ref="W17:W22" si="4">ROUND(U17,2)+V17</f>
        <v>0</v>
      </c>
    </row>
    <row r="18" spans="1:23" x14ac:dyDescent="0.25">
      <c r="A18" s="4">
        <v>2731331</v>
      </c>
      <c r="B18" s="4" t="s">
        <v>1581</v>
      </c>
      <c r="C18" s="5" t="s">
        <v>1582</v>
      </c>
      <c r="D18" s="6" t="s">
        <v>15</v>
      </c>
      <c r="E18" s="6" t="s">
        <v>16</v>
      </c>
      <c r="F18" s="6" t="s">
        <v>17</v>
      </c>
      <c r="G18" s="6" t="s">
        <v>1570</v>
      </c>
      <c r="H18" s="6" t="s">
        <v>17</v>
      </c>
      <c r="I18" s="6" t="s">
        <v>1583</v>
      </c>
      <c r="J18" s="6" t="s">
        <v>1584</v>
      </c>
      <c r="K18" s="7">
        <v>26</v>
      </c>
      <c r="L18" s="6">
        <v>525462</v>
      </c>
      <c r="M18" s="6">
        <v>221604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2731200</v>
      </c>
      <c r="B19" s="4" t="s">
        <v>1591</v>
      </c>
      <c r="C19" s="5" t="s">
        <v>1592</v>
      </c>
      <c r="D19" s="6" t="s">
        <v>15</v>
      </c>
      <c r="E19" s="6" t="s">
        <v>16</v>
      </c>
      <c r="F19" s="6" t="s">
        <v>17</v>
      </c>
      <c r="G19" s="6" t="s">
        <v>1570</v>
      </c>
      <c r="H19" s="6" t="s">
        <v>17</v>
      </c>
      <c r="I19" s="6" t="s">
        <v>1593</v>
      </c>
      <c r="J19" s="6" t="s">
        <v>1594</v>
      </c>
      <c r="K19" s="7" t="s">
        <v>1595</v>
      </c>
      <c r="L19" s="6">
        <v>525048</v>
      </c>
      <c r="M19" s="6">
        <v>221597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2731361</v>
      </c>
      <c r="B20" s="4" t="s">
        <v>1596</v>
      </c>
      <c r="C20" s="5" t="s">
        <v>1597</v>
      </c>
      <c r="D20" s="6" t="s">
        <v>15</v>
      </c>
      <c r="E20" s="6" t="s">
        <v>16</v>
      </c>
      <c r="F20" s="6" t="s">
        <v>17</v>
      </c>
      <c r="G20" s="6" t="s">
        <v>1570</v>
      </c>
      <c r="H20" s="6" t="s">
        <v>17</v>
      </c>
      <c r="I20" s="6" t="s">
        <v>1598</v>
      </c>
      <c r="J20" s="6" t="s">
        <v>1599</v>
      </c>
      <c r="K20" s="7" t="s">
        <v>1600</v>
      </c>
      <c r="L20" s="6">
        <v>525231</v>
      </c>
      <c r="M20" s="6">
        <v>221424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2760519</v>
      </c>
      <c r="B21" s="4" t="s">
        <v>1750</v>
      </c>
      <c r="C21" s="5" t="s">
        <v>1751</v>
      </c>
      <c r="D21" s="6" t="s">
        <v>15</v>
      </c>
      <c r="E21" s="6" t="s">
        <v>16</v>
      </c>
      <c r="F21" s="6" t="s">
        <v>310</v>
      </c>
      <c r="G21" s="6" t="s">
        <v>1747</v>
      </c>
      <c r="H21" s="6" t="s">
        <v>310</v>
      </c>
      <c r="I21" s="6" t="s">
        <v>1752</v>
      </c>
      <c r="J21" s="6" t="s">
        <v>1753</v>
      </c>
      <c r="K21" s="7">
        <v>11</v>
      </c>
      <c r="L21" s="6">
        <v>535821</v>
      </c>
      <c r="M21" s="6">
        <v>223522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2761007</v>
      </c>
      <c r="B22" s="4" t="s">
        <v>1754</v>
      </c>
      <c r="C22" s="5" t="s">
        <v>1755</v>
      </c>
      <c r="D22" s="6" t="s">
        <v>15</v>
      </c>
      <c r="E22" s="6" t="s">
        <v>16</v>
      </c>
      <c r="F22" s="6" t="s">
        <v>310</v>
      </c>
      <c r="G22" s="6" t="s">
        <v>1747</v>
      </c>
      <c r="H22" s="6" t="s">
        <v>310</v>
      </c>
      <c r="I22" s="6" t="s">
        <v>481</v>
      </c>
      <c r="J22" s="6" t="s">
        <v>482</v>
      </c>
      <c r="K22" s="7">
        <v>11</v>
      </c>
      <c r="L22" s="6">
        <v>535862</v>
      </c>
      <c r="M22" s="6">
        <v>224019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2759050</v>
      </c>
      <c r="B23" s="4" t="s">
        <v>1760</v>
      </c>
      <c r="C23" s="5" t="s">
        <v>1761</v>
      </c>
      <c r="D23" s="6" t="s">
        <v>15</v>
      </c>
      <c r="E23" s="6" t="s">
        <v>16</v>
      </c>
      <c r="F23" s="6" t="s">
        <v>310</v>
      </c>
      <c r="G23" s="6" t="s">
        <v>1747</v>
      </c>
      <c r="H23" s="6" t="s">
        <v>310</v>
      </c>
      <c r="I23" s="6" t="s">
        <v>1762</v>
      </c>
      <c r="J23" s="6" t="s">
        <v>1763</v>
      </c>
      <c r="K23" s="7" t="s">
        <v>1764</v>
      </c>
      <c r="L23" s="6">
        <v>535029</v>
      </c>
      <c r="M23" s="6">
        <v>224630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5" si="5">ROUND(Q23,2)+R23</f>
        <v>0</v>
      </c>
      <c r="T23" s="37"/>
      <c r="U23" s="37"/>
      <c r="V23" s="38">
        <f t="shared" si="3"/>
        <v>0</v>
      </c>
      <c r="W23" s="39">
        <f t="shared" ref="W23:W25" si="6">ROUND(U23,2)+V23</f>
        <v>0</v>
      </c>
    </row>
    <row r="24" spans="1:23" x14ac:dyDescent="0.25">
      <c r="A24" s="4">
        <v>2761090</v>
      </c>
      <c r="B24" s="4" t="s">
        <v>1765</v>
      </c>
      <c r="C24" s="5" t="s">
        <v>1766</v>
      </c>
      <c r="D24" s="6" t="s">
        <v>15</v>
      </c>
      <c r="E24" s="6" t="s">
        <v>16</v>
      </c>
      <c r="F24" s="6" t="s">
        <v>310</v>
      </c>
      <c r="G24" s="6" t="s">
        <v>1747</v>
      </c>
      <c r="H24" s="6" t="s">
        <v>310</v>
      </c>
      <c r="I24" s="6" t="s">
        <v>1767</v>
      </c>
      <c r="J24" s="6" t="s">
        <v>1768</v>
      </c>
      <c r="K24" s="7">
        <v>10</v>
      </c>
      <c r="L24" s="6">
        <v>535782</v>
      </c>
      <c r="M24" s="6">
        <v>222889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2760787</v>
      </c>
      <c r="B25" s="4" t="s">
        <v>1783</v>
      </c>
      <c r="C25" s="5" t="s">
        <v>1784</v>
      </c>
      <c r="D25" s="6" t="s">
        <v>15</v>
      </c>
      <c r="E25" s="6" t="s">
        <v>16</v>
      </c>
      <c r="F25" s="6" t="s">
        <v>310</v>
      </c>
      <c r="G25" s="6" t="s">
        <v>1747</v>
      </c>
      <c r="H25" s="6" t="s">
        <v>310</v>
      </c>
      <c r="I25" s="6" t="s">
        <v>1785</v>
      </c>
      <c r="J25" s="6" t="s">
        <v>1786</v>
      </c>
      <c r="K25" s="7">
        <v>36</v>
      </c>
      <c r="L25" s="6">
        <v>536031</v>
      </c>
      <c r="M25" s="6">
        <v>222607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</sheetData>
  <sheetProtection algorithmName="SHA-512" hashValue="QcWEBhsf9A4mCa+tFbadQN48uT2r6UeZ9E1Xt/4Y3aBciEwLidoi8G7tcQyqhg+iYpsWwiFEEN84jHcM8DuQHg==" saltValue="pq3IfCiWHD1tI8Bm9+NG8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726A-A698-4474-B8BC-A899B0CC0BE3}">
  <dimension ref="A1:W23"/>
  <sheetViews>
    <sheetView workbookViewId="0">
      <selection activeCell="A18" sqref="A18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260</v>
      </c>
      <c r="B2" s="8">
        <f>M14</f>
        <v>8</v>
      </c>
      <c r="C2" s="8" t="str">
        <f>E17</f>
        <v>WADOWICKI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8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2731728</v>
      </c>
      <c r="B16" s="4" t="s">
        <v>1573</v>
      </c>
      <c r="C16" s="5" t="s">
        <v>1574</v>
      </c>
      <c r="D16" s="6" t="s">
        <v>15</v>
      </c>
      <c r="E16" s="6" t="s">
        <v>16</v>
      </c>
      <c r="F16" s="6" t="s">
        <v>17</v>
      </c>
      <c r="G16" s="6" t="s">
        <v>1570</v>
      </c>
      <c r="H16" s="6" t="s">
        <v>17</v>
      </c>
      <c r="I16" s="6" t="s">
        <v>1575</v>
      </c>
      <c r="J16" s="6" t="s">
        <v>1576</v>
      </c>
      <c r="K16" s="7">
        <v>14</v>
      </c>
      <c r="L16" s="6">
        <v>524751</v>
      </c>
      <c r="M16" s="6">
        <v>220367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2731740</v>
      </c>
      <c r="B17" s="4" t="s">
        <v>1577</v>
      </c>
      <c r="C17" s="5" t="s">
        <v>1578</v>
      </c>
      <c r="D17" s="6" t="s">
        <v>15</v>
      </c>
      <c r="E17" s="6" t="s">
        <v>16</v>
      </c>
      <c r="F17" s="6" t="s">
        <v>17</v>
      </c>
      <c r="G17" s="6" t="s">
        <v>1570</v>
      </c>
      <c r="H17" s="6" t="s">
        <v>17</v>
      </c>
      <c r="I17" s="6" t="s">
        <v>1579</v>
      </c>
      <c r="J17" s="6" t="s">
        <v>1580</v>
      </c>
      <c r="K17" s="7">
        <v>2</v>
      </c>
      <c r="L17" s="6">
        <v>524766</v>
      </c>
      <c r="M17" s="6">
        <v>220314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2" si="4">ROUND(U17,2)+V17</f>
        <v>0</v>
      </c>
    </row>
    <row r="18" spans="1:23" x14ac:dyDescent="0.25">
      <c r="A18" s="4">
        <v>2731627</v>
      </c>
      <c r="B18" s="4" t="s">
        <v>1585</v>
      </c>
      <c r="C18" s="5" t="s">
        <v>1586</v>
      </c>
      <c r="D18" s="6" t="s">
        <v>15</v>
      </c>
      <c r="E18" s="6" t="s">
        <v>16</v>
      </c>
      <c r="F18" s="6" t="s">
        <v>17</v>
      </c>
      <c r="G18" s="6" t="s">
        <v>1570</v>
      </c>
      <c r="H18" s="6" t="s">
        <v>17</v>
      </c>
      <c r="I18" s="6" t="s">
        <v>1587</v>
      </c>
      <c r="J18" s="6" t="s">
        <v>1588</v>
      </c>
      <c r="K18" s="7">
        <v>16</v>
      </c>
      <c r="L18" s="6">
        <v>524711</v>
      </c>
      <c r="M18" s="6">
        <v>220490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2733046</v>
      </c>
      <c r="B19" s="4" t="s">
        <v>1589</v>
      </c>
      <c r="C19" s="5" t="s">
        <v>1590</v>
      </c>
      <c r="D19" s="6" t="s">
        <v>15</v>
      </c>
      <c r="E19" s="6" t="s">
        <v>16</v>
      </c>
      <c r="F19" s="6" t="s">
        <v>17</v>
      </c>
      <c r="G19" s="6" t="s">
        <v>1570</v>
      </c>
      <c r="H19" s="6" t="s">
        <v>17</v>
      </c>
      <c r="I19" s="6" t="s">
        <v>1533</v>
      </c>
      <c r="J19" s="6" t="s">
        <v>1534</v>
      </c>
      <c r="K19" s="7">
        <v>12</v>
      </c>
      <c r="L19" s="6">
        <v>524530</v>
      </c>
      <c r="M19" s="6">
        <v>220662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2761050</v>
      </c>
      <c r="B20" s="4" t="s">
        <v>1756</v>
      </c>
      <c r="C20" s="5" t="s">
        <v>1757</v>
      </c>
      <c r="D20" s="6" t="s">
        <v>15</v>
      </c>
      <c r="E20" s="6" t="s">
        <v>16</v>
      </c>
      <c r="F20" s="6" t="s">
        <v>310</v>
      </c>
      <c r="G20" s="6" t="s">
        <v>1747</v>
      </c>
      <c r="H20" s="6" t="s">
        <v>310</v>
      </c>
      <c r="I20" s="6" t="s">
        <v>1758</v>
      </c>
      <c r="J20" s="6" t="s">
        <v>1759</v>
      </c>
      <c r="K20" s="7">
        <v>16</v>
      </c>
      <c r="L20" s="6">
        <v>535168</v>
      </c>
      <c r="M20" s="6">
        <v>224158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2761114</v>
      </c>
      <c r="B21" s="4" t="s">
        <v>1773</v>
      </c>
      <c r="C21" s="5" t="s">
        <v>1774</v>
      </c>
      <c r="D21" s="6" t="s">
        <v>15</v>
      </c>
      <c r="E21" s="6" t="s">
        <v>16</v>
      </c>
      <c r="F21" s="6" t="s">
        <v>310</v>
      </c>
      <c r="G21" s="6" t="s">
        <v>1747</v>
      </c>
      <c r="H21" s="6" t="s">
        <v>310</v>
      </c>
      <c r="I21" s="6" t="s">
        <v>1775</v>
      </c>
      <c r="J21" s="6" t="s">
        <v>1776</v>
      </c>
      <c r="K21" s="7">
        <v>2</v>
      </c>
      <c r="L21" s="6">
        <v>535055</v>
      </c>
      <c r="M21" s="6">
        <v>224090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2761115</v>
      </c>
      <c r="B22" s="4" t="s">
        <v>1777</v>
      </c>
      <c r="C22" s="5" t="s">
        <v>1778</v>
      </c>
      <c r="D22" s="6" t="s">
        <v>15</v>
      </c>
      <c r="E22" s="6" t="s">
        <v>16</v>
      </c>
      <c r="F22" s="6" t="s">
        <v>310</v>
      </c>
      <c r="G22" s="6" t="s">
        <v>1747</v>
      </c>
      <c r="H22" s="6" t="s">
        <v>310</v>
      </c>
      <c r="I22" s="6" t="s">
        <v>1775</v>
      </c>
      <c r="J22" s="6" t="s">
        <v>1776</v>
      </c>
      <c r="K22" s="7">
        <v>4</v>
      </c>
      <c r="L22" s="6">
        <v>535115</v>
      </c>
      <c r="M22" s="6">
        <v>224095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2761140</v>
      </c>
      <c r="B23" s="4" t="s">
        <v>1779</v>
      </c>
      <c r="C23" s="5" t="s">
        <v>1780</v>
      </c>
      <c r="D23" s="6" t="s">
        <v>15</v>
      </c>
      <c r="E23" s="6" t="s">
        <v>16</v>
      </c>
      <c r="F23" s="6" t="s">
        <v>310</v>
      </c>
      <c r="G23" s="6" t="s">
        <v>1747</v>
      </c>
      <c r="H23" s="6" t="s">
        <v>310</v>
      </c>
      <c r="I23" s="6" t="s">
        <v>1781</v>
      </c>
      <c r="J23" s="6" t="s">
        <v>1782</v>
      </c>
      <c r="K23" s="7">
        <v>13</v>
      </c>
      <c r="L23" s="6">
        <v>535270</v>
      </c>
      <c r="M23" s="6">
        <v>224759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" si="5">ROUND(Q23,2)+R23</f>
        <v>0</v>
      </c>
      <c r="T23" s="37"/>
      <c r="U23" s="37"/>
      <c r="V23" s="38">
        <f t="shared" si="3"/>
        <v>0</v>
      </c>
      <c r="W23" s="39">
        <f t="shared" ref="W23" si="6">ROUND(U23,2)+V23</f>
        <v>0</v>
      </c>
    </row>
  </sheetData>
  <sheetProtection algorithmName="SHA-512" hashValue="mEhVx3gO8EyBRW2yCTohFoIcBfygfFnCQhLMOdRLbM7CSKMDySHhI+n50WRfozv7wvPIMAcsGcjKLHOwiWpCZA==" saltValue="FO7fYYBLrsiIkFt4IOBvh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EEA9D-CBB5-4BAC-BC20-A23BA3002ABE}">
  <dimension ref="A1:W18"/>
  <sheetViews>
    <sheetView workbookViewId="0">
      <selection activeCell="F17" sqref="F17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259</v>
      </c>
      <c r="B2" s="8">
        <f>M14</f>
        <v>3</v>
      </c>
      <c r="C2" s="8" t="str">
        <f>E17</f>
        <v>TATRZAŃSKI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2730599</v>
      </c>
      <c r="B16" s="4" t="s">
        <v>1199</v>
      </c>
      <c r="C16" s="5" t="s">
        <v>1200</v>
      </c>
      <c r="D16" s="6" t="s">
        <v>15</v>
      </c>
      <c r="E16" s="6" t="s">
        <v>1076</v>
      </c>
      <c r="F16" s="6" t="s">
        <v>1194</v>
      </c>
      <c r="G16" s="6" t="s">
        <v>1197</v>
      </c>
      <c r="H16" s="6" t="s">
        <v>1198</v>
      </c>
      <c r="I16" s="6" t="s">
        <v>62</v>
      </c>
      <c r="J16" s="6" t="s">
        <v>1201</v>
      </c>
      <c r="K16" s="7" t="s">
        <v>1202</v>
      </c>
      <c r="L16" s="6">
        <v>569126</v>
      </c>
      <c r="M16" s="6">
        <v>164328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2715179</v>
      </c>
      <c r="B17" s="4" t="s">
        <v>3383</v>
      </c>
      <c r="C17" s="5" t="s">
        <v>3384</v>
      </c>
      <c r="D17" s="6" t="s">
        <v>15</v>
      </c>
      <c r="E17" s="6" t="s">
        <v>1076</v>
      </c>
      <c r="F17" s="6" t="s">
        <v>3385</v>
      </c>
      <c r="G17" s="6" t="s">
        <v>3386</v>
      </c>
      <c r="H17" s="6" t="s">
        <v>3385</v>
      </c>
      <c r="I17" s="6" t="s">
        <v>3387</v>
      </c>
      <c r="J17" s="6" t="s">
        <v>3388</v>
      </c>
      <c r="K17" s="7">
        <v>30</v>
      </c>
      <c r="L17" s="6">
        <v>570420</v>
      </c>
      <c r="M17" s="6">
        <v>158390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2715442</v>
      </c>
      <c r="B18" s="4" t="s">
        <v>3397</v>
      </c>
      <c r="C18" s="5" t="s">
        <v>3398</v>
      </c>
      <c r="D18" s="6" t="s">
        <v>15</v>
      </c>
      <c r="E18" s="6" t="s">
        <v>1076</v>
      </c>
      <c r="F18" s="6" t="s">
        <v>3385</v>
      </c>
      <c r="G18" s="6" t="s">
        <v>3386</v>
      </c>
      <c r="H18" s="6" t="s">
        <v>3385</v>
      </c>
      <c r="I18" s="6" t="s">
        <v>1131</v>
      </c>
      <c r="J18" s="6" t="s">
        <v>1132</v>
      </c>
      <c r="K18" s="7">
        <v>4</v>
      </c>
      <c r="L18" s="6">
        <v>569919</v>
      </c>
      <c r="M18" s="6">
        <v>159494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F4+LsSUJ/fS5g+pIzK1rP7T/yOPVlgie/v0t7pLIegtFNcz+BCtiw/HVKweotzbjSYn9xr2SJdzkI6bEC+EkEQ==" saltValue="ZXxXt8viPKuay2uCNQHb8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13608-B39C-4BF6-B690-CEFF6CB36C3B}">
  <dimension ref="A1:W30"/>
  <sheetViews>
    <sheetView topLeftCell="G13" workbookViewId="0">
      <selection activeCell="H19" sqref="H19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258</v>
      </c>
      <c r="B2" s="8">
        <f>M14</f>
        <v>15</v>
      </c>
      <c r="C2" s="8" t="str">
        <f>E17</f>
        <v>TATRZAŃSKI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15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8335518</v>
      </c>
      <c r="B16" s="4" t="s">
        <v>3389</v>
      </c>
      <c r="C16" s="5" t="s">
        <v>3390</v>
      </c>
      <c r="D16" s="6" t="s">
        <v>15</v>
      </c>
      <c r="E16" s="6" t="s">
        <v>1076</v>
      </c>
      <c r="F16" s="6" t="s">
        <v>3385</v>
      </c>
      <c r="G16" s="6" t="s">
        <v>3386</v>
      </c>
      <c r="H16" s="6" t="s">
        <v>3385</v>
      </c>
      <c r="I16" s="6" t="s">
        <v>3391</v>
      </c>
      <c r="J16" s="6" t="s">
        <v>3392</v>
      </c>
      <c r="K16" s="7">
        <v>1</v>
      </c>
      <c r="L16" s="6">
        <v>569771</v>
      </c>
      <c r="M16" s="6">
        <v>159703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2712359</v>
      </c>
      <c r="B17" s="4" t="s">
        <v>3393</v>
      </c>
      <c r="C17" s="5" t="s">
        <v>3394</v>
      </c>
      <c r="D17" s="6" t="s">
        <v>15</v>
      </c>
      <c r="E17" s="6" t="s">
        <v>1076</v>
      </c>
      <c r="F17" s="6" t="s">
        <v>3385</v>
      </c>
      <c r="G17" s="6" t="s">
        <v>3386</v>
      </c>
      <c r="H17" s="6" t="s">
        <v>3385</v>
      </c>
      <c r="I17" s="6" t="s">
        <v>3395</v>
      </c>
      <c r="J17" s="6" t="s">
        <v>3396</v>
      </c>
      <c r="K17" s="7">
        <v>21</v>
      </c>
      <c r="L17" s="6">
        <v>571245</v>
      </c>
      <c r="M17" s="6">
        <v>161893</v>
      </c>
      <c r="N17" s="6">
        <v>1</v>
      </c>
      <c r="O17" s="37"/>
      <c r="P17" s="37"/>
      <c r="Q17" s="37"/>
      <c r="R17" s="38">
        <f t="shared" ref="R17:R30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30" si="3">ROUND(U17*0.23,2)</f>
        <v>0</v>
      </c>
      <c r="W17" s="39">
        <f t="shared" ref="W17:W22" si="4">ROUND(U17,2)+V17</f>
        <v>0</v>
      </c>
    </row>
    <row r="18" spans="1:23" x14ac:dyDescent="0.25">
      <c r="A18" s="4">
        <v>2716660</v>
      </c>
      <c r="B18" s="4" t="s">
        <v>3399</v>
      </c>
      <c r="C18" s="5" t="s">
        <v>3400</v>
      </c>
      <c r="D18" s="6" t="s">
        <v>15</v>
      </c>
      <c r="E18" s="6" t="s">
        <v>1076</v>
      </c>
      <c r="F18" s="6" t="s">
        <v>3385</v>
      </c>
      <c r="G18" s="6" t="s">
        <v>3386</v>
      </c>
      <c r="H18" s="6" t="s">
        <v>3385</v>
      </c>
      <c r="I18" s="6" t="s">
        <v>302</v>
      </c>
      <c r="J18" s="6" t="s">
        <v>303</v>
      </c>
      <c r="K18" s="7" t="s">
        <v>1600</v>
      </c>
      <c r="L18" s="6">
        <v>569113</v>
      </c>
      <c r="M18" s="6">
        <v>159322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2714946</v>
      </c>
      <c r="B19" s="4" t="s">
        <v>3401</v>
      </c>
      <c r="C19" s="5" t="s">
        <v>3402</v>
      </c>
      <c r="D19" s="6" t="s">
        <v>15</v>
      </c>
      <c r="E19" s="6" t="s">
        <v>1076</v>
      </c>
      <c r="F19" s="6" t="s">
        <v>3385</v>
      </c>
      <c r="G19" s="6" t="s">
        <v>3386</v>
      </c>
      <c r="H19" s="6" t="s">
        <v>3385</v>
      </c>
      <c r="I19" s="6" t="s">
        <v>3403</v>
      </c>
      <c r="J19" s="6" t="s">
        <v>3404</v>
      </c>
      <c r="K19" s="7">
        <v>6</v>
      </c>
      <c r="L19" s="6">
        <v>571222</v>
      </c>
      <c r="M19" s="6">
        <v>157807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2717080</v>
      </c>
      <c r="B20" s="4" t="s">
        <v>3405</v>
      </c>
      <c r="C20" s="5" t="s">
        <v>3406</v>
      </c>
      <c r="D20" s="6" t="s">
        <v>15</v>
      </c>
      <c r="E20" s="6" t="s">
        <v>1076</v>
      </c>
      <c r="F20" s="6" t="s">
        <v>3385</v>
      </c>
      <c r="G20" s="6" t="s">
        <v>3386</v>
      </c>
      <c r="H20" s="6" t="s">
        <v>3385</v>
      </c>
      <c r="I20" s="6" t="s">
        <v>3407</v>
      </c>
      <c r="J20" s="6" t="s">
        <v>3408</v>
      </c>
      <c r="K20" s="7" t="s">
        <v>384</v>
      </c>
      <c r="L20" s="6">
        <v>569010</v>
      </c>
      <c r="M20" s="6">
        <v>158458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2716334</v>
      </c>
      <c r="B21" s="4" t="s">
        <v>3409</v>
      </c>
      <c r="C21" s="5" t="s">
        <v>3410</v>
      </c>
      <c r="D21" s="6" t="s">
        <v>15</v>
      </c>
      <c r="E21" s="6" t="s">
        <v>1076</v>
      </c>
      <c r="F21" s="6" t="s">
        <v>3385</v>
      </c>
      <c r="G21" s="6" t="s">
        <v>3386</v>
      </c>
      <c r="H21" s="6" t="s">
        <v>3385</v>
      </c>
      <c r="I21" s="6" t="s">
        <v>3411</v>
      </c>
      <c r="J21" s="6" t="s">
        <v>3412</v>
      </c>
      <c r="K21" s="7">
        <v>35</v>
      </c>
      <c r="L21" s="6">
        <v>568438</v>
      </c>
      <c r="M21" s="6">
        <v>158773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2717071</v>
      </c>
      <c r="B22" s="4" t="s">
        <v>3413</v>
      </c>
      <c r="C22" s="5" t="s">
        <v>3414</v>
      </c>
      <c r="D22" s="6" t="s">
        <v>15</v>
      </c>
      <c r="E22" s="6" t="s">
        <v>1076</v>
      </c>
      <c r="F22" s="6" t="s">
        <v>3385</v>
      </c>
      <c r="G22" s="6" t="s">
        <v>3386</v>
      </c>
      <c r="H22" s="6" t="s">
        <v>3385</v>
      </c>
      <c r="I22" s="6" t="s">
        <v>3415</v>
      </c>
      <c r="J22" s="6" t="s">
        <v>3416</v>
      </c>
      <c r="K22" s="7">
        <v>5</v>
      </c>
      <c r="L22" s="6">
        <v>569304</v>
      </c>
      <c r="M22" s="6">
        <v>158455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2715365</v>
      </c>
      <c r="B23" s="4" t="s">
        <v>3417</v>
      </c>
      <c r="C23" s="5" t="s">
        <v>3418</v>
      </c>
      <c r="D23" s="6" t="s">
        <v>15</v>
      </c>
      <c r="E23" s="6" t="s">
        <v>1076</v>
      </c>
      <c r="F23" s="6" t="s">
        <v>3385</v>
      </c>
      <c r="G23" s="6" t="s">
        <v>3386</v>
      </c>
      <c r="H23" s="6" t="s">
        <v>3385</v>
      </c>
      <c r="I23" s="6" t="s">
        <v>3419</v>
      </c>
      <c r="J23" s="6" t="s">
        <v>3420</v>
      </c>
      <c r="K23" s="7">
        <v>42</v>
      </c>
      <c r="L23" s="6">
        <v>569662</v>
      </c>
      <c r="M23" s="6">
        <v>160008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30" si="5">ROUND(Q23,2)+R23</f>
        <v>0</v>
      </c>
      <c r="T23" s="37"/>
      <c r="U23" s="37"/>
      <c r="V23" s="38">
        <f t="shared" si="3"/>
        <v>0</v>
      </c>
      <c r="W23" s="39">
        <f t="shared" ref="W23:W30" si="6">ROUND(U23,2)+V23</f>
        <v>0</v>
      </c>
    </row>
    <row r="24" spans="1:23" x14ac:dyDescent="0.25">
      <c r="A24" s="4">
        <v>2716640</v>
      </c>
      <c r="B24" s="4" t="s">
        <v>3421</v>
      </c>
      <c r="C24" s="5" t="s">
        <v>3422</v>
      </c>
      <c r="D24" s="6" t="s">
        <v>15</v>
      </c>
      <c r="E24" s="6" t="s">
        <v>1076</v>
      </c>
      <c r="F24" s="6" t="s">
        <v>3385</v>
      </c>
      <c r="G24" s="6" t="s">
        <v>3386</v>
      </c>
      <c r="H24" s="6" t="s">
        <v>3385</v>
      </c>
      <c r="I24" s="6" t="s">
        <v>1159</v>
      </c>
      <c r="J24" s="6" t="s">
        <v>1160</v>
      </c>
      <c r="K24" s="7">
        <v>6</v>
      </c>
      <c r="L24" s="6">
        <v>569059</v>
      </c>
      <c r="M24" s="6">
        <v>158699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2718032</v>
      </c>
      <c r="B25" s="4" t="s">
        <v>3423</v>
      </c>
      <c r="C25" s="5" t="s">
        <v>3424</v>
      </c>
      <c r="D25" s="6" t="s">
        <v>15</v>
      </c>
      <c r="E25" s="6" t="s">
        <v>1076</v>
      </c>
      <c r="F25" s="6" t="s">
        <v>3385</v>
      </c>
      <c r="G25" s="6" t="s">
        <v>3386</v>
      </c>
      <c r="H25" s="6" t="s">
        <v>3385</v>
      </c>
      <c r="I25" s="6" t="s">
        <v>3381</v>
      </c>
      <c r="J25" s="6" t="s">
        <v>3382</v>
      </c>
      <c r="K25" s="7">
        <v>1</v>
      </c>
      <c r="L25" s="6">
        <v>569340</v>
      </c>
      <c r="M25" s="6">
        <v>158566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2718037</v>
      </c>
      <c r="B26" s="4" t="s">
        <v>3425</v>
      </c>
      <c r="C26" s="5" t="s">
        <v>3426</v>
      </c>
      <c r="D26" s="6" t="s">
        <v>15</v>
      </c>
      <c r="E26" s="6" t="s">
        <v>1076</v>
      </c>
      <c r="F26" s="6" t="s">
        <v>3385</v>
      </c>
      <c r="G26" s="6" t="s">
        <v>3386</v>
      </c>
      <c r="H26" s="6" t="s">
        <v>3385</v>
      </c>
      <c r="I26" s="6" t="s">
        <v>1195</v>
      </c>
      <c r="J26" s="6" t="s">
        <v>1196</v>
      </c>
      <c r="K26" s="7">
        <v>21</v>
      </c>
      <c r="L26" s="6">
        <v>569717</v>
      </c>
      <c r="M26" s="6">
        <v>158546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2716740</v>
      </c>
      <c r="B27" s="4" t="s">
        <v>3427</v>
      </c>
      <c r="C27" s="5" t="s">
        <v>3428</v>
      </c>
      <c r="D27" s="6" t="s">
        <v>15</v>
      </c>
      <c r="E27" s="6" t="s">
        <v>1076</v>
      </c>
      <c r="F27" s="6" t="s">
        <v>3385</v>
      </c>
      <c r="G27" s="6" t="s">
        <v>3386</v>
      </c>
      <c r="H27" s="6" t="s">
        <v>3385</v>
      </c>
      <c r="I27" s="6" t="s">
        <v>20</v>
      </c>
      <c r="J27" s="6" t="s">
        <v>21</v>
      </c>
      <c r="K27" s="7">
        <v>1</v>
      </c>
      <c r="L27" s="6">
        <v>569454</v>
      </c>
      <c r="M27" s="6">
        <v>159626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2718296</v>
      </c>
      <c r="B28" s="4" t="s">
        <v>3429</v>
      </c>
      <c r="C28" s="5" t="s">
        <v>3430</v>
      </c>
      <c r="D28" s="6" t="s">
        <v>15</v>
      </c>
      <c r="E28" s="6" t="s">
        <v>1076</v>
      </c>
      <c r="F28" s="6" t="s">
        <v>3385</v>
      </c>
      <c r="G28" s="6" t="s">
        <v>3386</v>
      </c>
      <c r="H28" s="6" t="s">
        <v>3385</v>
      </c>
      <c r="I28" s="6" t="s">
        <v>3431</v>
      </c>
      <c r="J28" s="6" t="s">
        <v>3432</v>
      </c>
      <c r="K28" s="7" t="s">
        <v>3433</v>
      </c>
      <c r="L28" s="6">
        <v>572240</v>
      </c>
      <c r="M28" s="6">
        <v>160596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2718297</v>
      </c>
      <c r="B29" s="4" t="s">
        <v>3434</v>
      </c>
      <c r="C29" s="5" t="s">
        <v>3435</v>
      </c>
      <c r="D29" s="6" t="s">
        <v>15</v>
      </c>
      <c r="E29" s="6" t="s">
        <v>1076</v>
      </c>
      <c r="F29" s="6" t="s">
        <v>3385</v>
      </c>
      <c r="G29" s="6" t="s">
        <v>3386</v>
      </c>
      <c r="H29" s="6" t="s">
        <v>3385</v>
      </c>
      <c r="I29" s="6" t="s">
        <v>3431</v>
      </c>
      <c r="J29" s="6" t="s">
        <v>3432</v>
      </c>
      <c r="K29" s="7" t="s">
        <v>2475</v>
      </c>
      <c r="L29" s="6">
        <v>572205</v>
      </c>
      <c r="M29" s="6">
        <v>160621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  <row r="30" spans="1:23" x14ac:dyDescent="0.25">
      <c r="A30" s="4">
        <v>2714577</v>
      </c>
      <c r="B30" s="4" t="s">
        <v>3436</v>
      </c>
      <c r="C30" s="5" t="s">
        <v>3437</v>
      </c>
      <c r="D30" s="6" t="s">
        <v>15</v>
      </c>
      <c r="E30" s="6" t="s">
        <v>1076</v>
      </c>
      <c r="F30" s="6" t="s">
        <v>3385</v>
      </c>
      <c r="G30" s="6" t="s">
        <v>3386</v>
      </c>
      <c r="H30" s="6" t="s">
        <v>3385</v>
      </c>
      <c r="I30" s="6" t="s">
        <v>3438</v>
      </c>
      <c r="J30" s="6" t="s">
        <v>3439</v>
      </c>
      <c r="K30" s="7">
        <v>26</v>
      </c>
      <c r="L30" s="6">
        <v>571391</v>
      </c>
      <c r="M30" s="6">
        <v>158396</v>
      </c>
      <c r="N30" s="6">
        <v>1</v>
      </c>
      <c r="O30" s="37"/>
      <c r="P30" s="37"/>
      <c r="Q30" s="37"/>
      <c r="R30" s="38">
        <f t="shared" si="1"/>
        <v>0</v>
      </c>
      <c r="S30" s="39">
        <f t="shared" si="5"/>
        <v>0</v>
      </c>
      <c r="T30" s="37"/>
      <c r="U30" s="37"/>
      <c r="V30" s="38">
        <f t="shared" si="3"/>
        <v>0</v>
      </c>
      <c r="W30" s="39">
        <f t="shared" si="6"/>
        <v>0</v>
      </c>
    </row>
  </sheetData>
  <sheetProtection algorithmName="SHA-512" hashValue="dQYj4x/jEAwc0kB/BsprTWjQBlaI9f3wS9sDflOZ2FwaIeP0PXUuW6zGIp6b4Q9wplpXcv849y/iXh0LnyckPw==" saltValue="aaa4PI8KgQspM+Cprz9Qa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B803A-810D-4F79-BC1C-BA366D2C9748}">
  <dimension ref="A1:W22"/>
  <sheetViews>
    <sheetView workbookViewId="0">
      <selection activeCell="A2" sqref="A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257</v>
      </c>
      <c r="B2" s="8">
        <f>M14</f>
        <v>7</v>
      </c>
      <c r="C2" s="8" t="str">
        <f>E17</f>
        <v>TARNOWSKI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2658512</v>
      </c>
      <c r="B16" s="4" t="s">
        <v>1392</v>
      </c>
      <c r="C16" s="5" t="s">
        <v>1393</v>
      </c>
      <c r="D16" s="6" t="s">
        <v>15</v>
      </c>
      <c r="E16" s="6" t="s">
        <v>1239</v>
      </c>
      <c r="F16" s="6" t="s">
        <v>1390</v>
      </c>
      <c r="G16" s="6" t="s">
        <v>1394</v>
      </c>
      <c r="H16" s="6" t="s">
        <v>1390</v>
      </c>
      <c r="I16" s="6" t="s">
        <v>62</v>
      </c>
      <c r="J16" s="6" t="s">
        <v>22</v>
      </c>
      <c r="K16" s="7">
        <v>228</v>
      </c>
      <c r="L16" s="6">
        <v>639545</v>
      </c>
      <c r="M16" s="6">
        <v>230127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2683554</v>
      </c>
      <c r="B17" s="4" t="s">
        <v>1465</v>
      </c>
      <c r="C17" s="5" t="s">
        <v>1466</v>
      </c>
      <c r="D17" s="6" t="s">
        <v>15</v>
      </c>
      <c r="E17" s="6" t="s">
        <v>1239</v>
      </c>
      <c r="F17" s="6" t="s">
        <v>1464</v>
      </c>
      <c r="G17" s="6" t="s">
        <v>1467</v>
      </c>
      <c r="H17" s="6" t="s">
        <v>1468</v>
      </c>
      <c r="I17" s="6" t="s">
        <v>1469</v>
      </c>
      <c r="J17" s="6" t="s">
        <v>1470</v>
      </c>
      <c r="K17" s="7">
        <v>4</v>
      </c>
      <c r="L17" s="6">
        <v>636440</v>
      </c>
      <c r="M17" s="6">
        <v>236181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25">
      <c r="A18" s="4">
        <v>2692689</v>
      </c>
      <c r="B18" s="4" t="s">
        <v>1482</v>
      </c>
      <c r="C18" s="5" t="s">
        <v>1483</v>
      </c>
      <c r="D18" s="6" t="s">
        <v>15</v>
      </c>
      <c r="E18" s="6" t="s">
        <v>1239</v>
      </c>
      <c r="F18" s="6" t="s">
        <v>1481</v>
      </c>
      <c r="G18" s="6" t="s">
        <v>1484</v>
      </c>
      <c r="H18" s="6" t="s">
        <v>846</v>
      </c>
      <c r="I18" s="6" t="s">
        <v>62</v>
      </c>
      <c r="J18" s="6" t="s">
        <v>22</v>
      </c>
      <c r="K18" s="7">
        <v>138</v>
      </c>
      <c r="L18" s="6">
        <v>635048</v>
      </c>
      <c r="M18" s="6">
        <v>240378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2693959</v>
      </c>
      <c r="B19" s="4" t="s">
        <v>1490</v>
      </c>
      <c r="C19" s="5" t="s">
        <v>1491</v>
      </c>
      <c r="D19" s="6" t="s">
        <v>15</v>
      </c>
      <c r="E19" s="6" t="s">
        <v>1239</v>
      </c>
      <c r="F19" s="6" t="s">
        <v>1481</v>
      </c>
      <c r="G19" s="6" t="s">
        <v>1489</v>
      </c>
      <c r="H19" s="6" t="s">
        <v>1481</v>
      </c>
      <c r="I19" s="6" t="s">
        <v>62</v>
      </c>
      <c r="J19" s="6" t="s">
        <v>22</v>
      </c>
      <c r="K19" s="7">
        <v>97</v>
      </c>
      <c r="L19" s="6">
        <v>632931</v>
      </c>
      <c r="M19" s="6">
        <v>240831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2896410</v>
      </c>
      <c r="B20" s="4" t="s">
        <v>3481</v>
      </c>
      <c r="C20" s="5" t="s">
        <v>3482</v>
      </c>
      <c r="D20" s="6" t="s">
        <v>15</v>
      </c>
      <c r="E20" s="6" t="s">
        <v>1464</v>
      </c>
      <c r="F20" s="6" t="s">
        <v>1464</v>
      </c>
      <c r="G20" s="6" t="s">
        <v>3442</v>
      </c>
      <c r="H20" s="6" t="s">
        <v>1464</v>
      </c>
      <c r="I20" s="6" t="s">
        <v>2310</v>
      </c>
      <c r="J20" s="6" t="s">
        <v>2311</v>
      </c>
      <c r="K20" s="7">
        <v>5</v>
      </c>
      <c r="L20" s="6">
        <v>642109</v>
      </c>
      <c r="M20" s="6">
        <v>240382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2897950</v>
      </c>
      <c r="B21" s="4" t="s">
        <v>3513</v>
      </c>
      <c r="C21" s="5" t="s">
        <v>3514</v>
      </c>
      <c r="D21" s="6" t="s">
        <v>15</v>
      </c>
      <c r="E21" s="6" t="s">
        <v>1464</v>
      </c>
      <c r="F21" s="6" t="s">
        <v>1464</v>
      </c>
      <c r="G21" s="6" t="s">
        <v>3442</v>
      </c>
      <c r="H21" s="6" t="s">
        <v>1464</v>
      </c>
      <c r="I21" s="6" t="s">
        <v>3515</v>
      </c>
      <c r="J21" s="6" t="s">
        <v>3516</v>
      </c>
      <c r="K21" s="7" t="s">
        <v>3517</v>
      </c>
      <c r="L21" s="6">
        <v>644813</v>
      </c>
      <c r="M21" s="6">
        <v>240257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2898886</v>
      </c>
      <c r="B22" s="4" t="s">
        <v>3538</v>
      </c>
      <c r="C22" s="5" t="s">
        <v>3539</v>
      </c>
      <c r="D22" s="6" t="s">
        <v>15</v>
      </c>
      <c r="E22" s="6" t="s">
        <v>1464</v>
      </c>
      <c r="F22" s="6" t="s">
        <v>1464</v>
      </c>
      <c r="G22" s="6" t="s">
        <v>3442</v>
      </c>
      <c r="H22" s="6" t="s">
        <v>1464</v>
      </c>
      <c r="I22" s="6" t="s">
        <v>3540</v>
      </c>
      <c r="J22" s="6" t="s">
        <v>3541</v>
      </c>
      <c r="K22" s="7">
        <v>8</v>
      </c>
      <c r="L22" s="6">
        <v>643701</v>
      </c>
      <c r="M22" s="6">
        <v>240753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XaFBX8HM5o5cNe5MAb044IdaE5w0yf/PT7peL9xXOrWeBEjLbEH7muzJVRoNcAE89tMpxy4MrktA8hitpU39BQ==" saltValue="pOmx06RpxeyYilw4NObhh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CD563-A7BA-47DA-A075-ED0A72AA40D2}">
  <dimension ref="A1:W48"/>
  <sheetViews>
    <sheetView workbookViewId="0">
      <selection activeCell="A36" sqref="A36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256</v>
      </c>
      <c r="B2" s="8">
        <f>M14</f>
        <v>33</v>
      </c>
      <c r="C2" s="8" t="str">
        <f>E17</f>
        <v>TARNOWSKI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8825046</v>
      </c>
      <c r="B16" s="4" t="s">
        <v>1241</v>
      </c>
      <c r="C16" s="5" t="s">
        <v>1242</v>
      </c>
      <c r="D16" s="6" t="s">
        <v>15</v>
      </c>
      <c r="E16" s="6" t="s">
        <v>1239</v>
      </c>
      <c r="F16" s="6" t="s">
        <v>1240</v>
      </c>
      <c r="G16" s="6" t="s">
        <v>1243</v>
      </c>
      <c r="H16" s="6" t="s">
        <v>1240</v>
      </c>
      <c r="I16" s="6" t="s">
        <v>1244</v>
      </c>
      <c r="J16" s="6" t="s">
        <v>65</v>
      </c>
      <c r="K16" s="7">
        <v>11</v>
      </c>
      <c r="L16" s="6">
        <v>642016</v>
      </c>
      <c r="M16" s="6">
        <v>214880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2646980</v>
      </c>
      <c r="B17" s="4" t="s">
        <v>1253</v>
      </c>
      <c r="C17" s="5" t="s">
        <v>1254</v>
      </c>
      <c r="D17" s="6" t="s">
        <v>15</v>
      </c>
      <c r="E17" s="6" t="s">
        <v>1239</v>
      </c>
      <c r="F17" s="6" t="s">
        <v>1240</v>
      </c>
      <c r="G17" s="6" t="s">
        <v>1255</v>
      </c>
      <c r="H17" s="6" t="s">
        <v>177</v>
      </c>
      <c r="I17" s="6" t="s">
        <v>62</v>
      </c>
      <c r="J17" s="6" t="s">
        <v>22</v>
      </c>
      <c r="K17" s="7">
        <v>1</v>
      </c>
      <c r="L17" s="6">
        <v>636707</v>
      </c>
      <c r="M17" s="6">
        <v>214809</v>
      </c>
      <c r="N17" s="6">
        <v>1</v>
      </c>
      <c r="O17" s="37"/>
      <c r="P17" s="37"/>
      <c r="Q17" s="37"/>
      <c r="R17" s="38">
        <f t="shared" ref="R17:R48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48" si="3">ROUND(U17*0.23,2)</f>
        <v>0</v>
      </c>
      <c r="W17" s="39">
        <f t="shared" ref="W17:W22" si="4">ROUND(U17,2)+V17</f>
        <v>0</v>
      </c>
    </row>
    <row r="18" spans="1:23" x14ac:dyDescent="0.25">
      <c r="A18" s="4">
        <v>2646775</v>
      </c>
      <c r="B18" s="4" t="s">
        <v>1256</v>
      </c>
      <c r="C18" s="5" t="s">
        <v>1257</v>
      </c>
      <c r="D18" s="6" t="s">
        <v>15</v>
      </c>
      <c r="E18" s="6" t="s">
        <v>1239</v>
      </c>
      <c r="F18" s="6" t="s">
        <v>1240</v>
      </c>
      <c r="G18" s="6" t="s">
        <v>1255</v>
      </c>
      <c r="H18" s="6" t="s">
        <v>177</v>
      </c>
      <c r="I18" s="6" t="s">
        <v>62</v>
      </c>
      <c r="J18" s="6" t="s">
        <v>22</v>
      </c>
      <c r="K18" s="7">
        <v>138</v>
      </c>
      <c r="L18" s="6">
        <v>634751</v>
      </c>
      <c r="M18" s="6">
        <v>216365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2648547</v>
      </c>
      <c r="B19" s="4" t="s">
        <v>1316</v>
      </c>
      <c r="C19" s="5" t="s">
        <v>1317</v>
      </c>
      <c r="D19" s="6" t="s">
        <v>15</v>
      </c>
      <c r="E19" s="6" t="s">
        <v>1239</v>
      </c>
      <c r="F19" s="6" t="s">
        <v>1318</v>
      </c>
      <c r="G19" s="6" t="s">
        <v>1319</v>
      </c>
      <c r="H19" s="6" t="s">
        <v>1320</v>
      </c>
      <c r="I19" s="6" t="s">
        <v>62</v>
      </c>
      <c r="J19" s="6" t="s">
        <v>22</v>
      </c>
      <c r="K19" s="7">
        <v>80</v>
      </c>
      <c r="L19" s="6">
        <v>635772</v>
      </c>
      <c r="M19" s="6">
        <v>220268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2650781</v>
      </c>
      <c r="B20" s="4" t="s">
        <v>1321</v>
      </c>
      <c r="C20" s="5" t="s">
        <v>1322</v>
      </c>
      <c r="D20" s="6" t="s">
        <v>15</v>
      </c>
      <c r="E20" s="6" t="s">
        <v>1239</v>
      </c>
      <c r="F20" s="6" t="s">
        <v>1318</v>
      </c>
      <c r="G20" s="6" t="s">
        <v>1323</v>
      </c>
      <c r="H20" s="6" t="s">
        <v>1324</v>
      </c>
      <c r="I20" s="6" t="s">
        <v>62</v>
      </c>
      <c r="J20" s="6" t="s">
        <v>22</v>
      </c>
      <c r="K20" s="7">
        <v>419</v>
      </c>
      <c r="L20" s="6">
        <v>636557</v>
      </c>
      <c r="M20" s="6">
        <v>222404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2650812</v>
      </c>
      <c r="B21" s="4" t="s">
        <v>1325</v>
      </c>
      <c r="C21" s="5" t="s">
        <v>1326</v>
      </c>
      <c r="D21" s="6" t="s">
        <v>15</v>
      </c>
      <c r="E21" s="6" t="s">
        <v>1239</v>
      </c>
      <c r="F21" s="6" t="s">
        <v>1327</v>
      </c>
      <c r="G21" s="6" t="s">
        <v>1328</v>
      </c>
      <c r="H21" s="6" t="s">
        <v>1329</v>
      </c>
      <c r="I21" s="6" t="s">
        <v>62</v>
      </c>
      <c r="J21" s="6" t="s">
        <v>22</v>
      </c>
      <c r="K21" s="7">
        <v>25</v>
      </c>
      <c r="L21" s="6">
        <v>644055</v>
      </c>
      <c r="M21" s="6">
        <v>251829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2652913</v>
      </c>
      <c r="B22" s="4" t="s">
        <v>1332</v>
      </c>
      <c r="C22" s="5" t="s">
        <v>1333</v>
      </c>
      <c r="D22" s="6" t="s">
        <v>15</v>
      </c>
      <c r="E22" s="6" t="s">
        <v>1239</v>
      </c>
      <c r="F22" s="6" t="s">
        <v>1327</v>
      </c>
      <c r="G22" s="6" t="s">
        <v>1334</v>
      </c>
      <c r="H22" s="6" t="s">
        <v>1327</v>
      </c>
      <c r="I22" s="6" t="s">
        <v>34</v>
      </c>
      <c r="J22" s="6" t="s">
        <v>35</v>
      </c>
      <c r="K22" s="7">
        <v>2</v>
      </c>
      <c r="L22" s="6">
        <v>646050</v>
      </c>
      <c r="M22" s="6">
        <v>247958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2655467</v>
      </c>
      <c r="B23" s="4" t="s">
        <v>1339</v>
      </c>
      <c r="C23" s="5" t="s">
        <v>1340</v>
      </c>
      <c r="D23" s="6" t="s">
        <v>15</v>
      </c>
      <c r="E23" s="6" t="s">
        <v>1239</v>
      </c>
      <c r="F23" s="6" t="s">
        <v>1327</v>
      </c>
      <c r="G23" s="6" t="s">
        <v>1341</v>
      </c>
      <c r="H23" s="6" t="s">
        <v>1342</v>
      </c>
      <c r="I23" s="6" t="s">
        <v>62</v>
      </c>
      <c r="J23" s="6" t="s">
        <v>22</v>
      </c>
      <c r="K23" s="7">
        <v>66</v>
      </c>
      <c r="L23" s="6">
        <v>642082</v>
      </c>
      <c r="M23" s="6">
        <v>246666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48" si="5">ROUND(Q23,2)+R23</f>
        <v>0</v>
      </c>
      <c r="T23" s="37"/>
      <c r="U23" s="37"/>
      <c r="V23" s="38">
        <f t="shared" si="3"/>
        <v>0</v>
      </c>
      <c r="W23" s="39">
        <f t="shared" ref="W23:W48" si="6">ROUND(U23,2)+V23</f>
        <v>0</v>
      </c>
    </row>
    <row r="24" spans="1:23" x14ac:dyDescent="0.25">
      <c r="A24" s="4">
        <v>2656212</v>
      </c>
      <c r="B24" s="4" t="s">
        <v>1343</v>
      </c>
      <c r="C24" s="5" t="s">
        <v>1344</v>
      </c>
      <c r="D24" s="6" t="s">
        <v>15</v>
      </c>
      <c r="E24" s="6" t="s">
        <v>1239</v>
      </c>
      <c r="F24" s="6" t="s">
        <v>1327</v>
      </c>
      <c r="G24" s="6" t="s">
        <v>1345</v>
      </c>
      <c r="H24" s="6" t="s">
        <v>1346</v>
      </c>
      <c r="I24" s="6" t="s">
        <v>62</v>
      </c>
      <c r="J24" s="6" t="s">
        <v>22</v>
      </c>
      <c r="K24" s="7">
        <v>31</v>
      </c>
      <c r="L24" s="6">
        <v>642673</v>
      </c>
      <c r="M24" s="6">
        <v>247953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2656939</v>
      </c>
      <c r="B25" s="4" t="s">
        <v>1388</v>
      </c>
      <c r="C25" s="5" t="s">
        <v>1389</v>
      </c>
      <c r="D25" s="6" t="s">
        <v>15</v>
      </c>
      <c r="E25" s="6" t="s">
        <v>1239</v>
      </c>
      <c r="F25" s="6" t="s">
        <v>1390</v>
      </c>
      <c r="G25" s="6" t="s">
        <v>1391</v>
      </c>
      <c r="H25" s="6" t="s">
        <v>648</v>
      </c>
      <c r="I25" s="6" t="s">
        <v>62</v>
      </c>
      <c r="J25" s="6" t="s">
        <v>22</v>
      </c>
      <c r="K25" s="7">
        <v>128</v>
      </c>
      <c r="L25" s="6">
        <v>633285</v>
      </c>
      <c r="M25" s="6">
        <v>226618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2661064</v>
      </c>
      <c r="B26" s="4" t="s">
        <v>1397</v>
      </c>
      <c r="C26" s="5" t="s">
        <v>1398</v>
      </c>
      <c r="D26" s="6" t="s">
        <v>15</v>
      </c>
      <c r="E26" s="6" t="s">
        <v>1239</v>
      </c>
      <c r="F26" s="6" t="s">
        <v>1399</v>
      </c>
      <c r="G26" s="6" t="s">
        <v>1400</v>
      </c>
      <c r="H26" s="6" t="s">
        <v>1401</v>
      </c>
      <c r="I26" s="6" t="s">
        <v>34</v>
      </c>
      <c r="J26" s="6" t="s">
        <v>35</v>
      </c>
      <c r="K26" s="7">
        <v>2</v>
      </c>
      <c r="L26" s="6">
        <v>633385</v>
      </c>
      <c r="M26" s="6">
        <v>252114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2660187</v>
      </c>
      <c r="B27" s="4" t="s">
        <v>1409</v>
      </c>
      <c r="C27" s="5" t="s">
        <v>1410</v>
      </c>
      <c r="D27" s="6" t="s">
        <v>15</v>
      </c>
      <c r="E27" s="6" t="s">
        <v>1239</v>
      </c>
      <c r="F27" s="6" t="s">
        <v>1399</v>
      </c>
      <c r="G27" s="6" t="s">
        <v>1411</v>
      </c>
      <c r="H27" s="6" t="s">
        <v>1399</v>
      </c>
      <c r="I27" s="6" t="s">
        <v>1412</v>
      </c>
      <c r="J27" s="6" t="s">
        <v>1413</v>
      </c>
      <c r="K27" s="7" t="s">
        <v>1414</v>
      </c>
      <c r="L27" s="6">
        <v>632376</v>
      </c>
      <c r="M27" s="6">
        <v>247927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2662308</v>
      </c>
      <c r="B28" s="4" t="s">
        <v>1417</v>
      </c>
      <c r="C28" s="5" t="s">
        <v>1418</v>
      </c>
      <c r="D28" s="6" t="s">
        <v>15</v>
      </c>
      <c r="E28" s="6" t="s">
        <v>1239</v>
      </c>
      <c r="F28" s="6" t="s">
        <v>1399</v>
      </c>
      <c r="G28" s="6" t="s">
        <v>1419</v>
      </c>
      <c r="H28" s="6" t="s">
        <v>1420</v>
      </c>
      <c r="I28" s="6" t="s">
        <v>62</v>
      </c>
      <c r="J28" s="6" t="s">
        <v>22</v>
      </c>
      <c r="K28" s="7">
        <v>67</v>
      </c>
      <c r="L28" s="6">
        <v>629870</v>
      </c>
      <c r="M28" s="6">
        <v>249187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2662498</v>
      </c>
      <c r="B29" s="4" t="s">
        <v>1421</v>
      </c>
      <c r="C29" s="5" t="s">
        <v>1422</v>
      </c>
      <c r="D29" s="6" t="s">
        <v>15</v>
      </c>
      <c r="E29" s="6" t="s">
        <v>1239</v>
      </c>
      <c r="F29" s="6" t="s">
        <v>1399</v>
      </c>
      <c r="G29" s="6" t="s">
        <v>1423</v>
      </c>
      <c r="H29" s="6" t="s">
        <v>1424</v>
      </c>
      <c r="I29" s="6" t="s">
        <v>62</v>
      </c>
      <c r="J29" s="6" t="s">
        <v>22</v>
      </c>
      <c r="K29" s="7">
        <v>6</v>
      </c>
      <c r="L29" s="6">
        <v>630592</v>
      </c>
      <c r="M29" s="6">
        <v>251850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  <row r="30" spans="1:23" x14ac:dyDescent="0.25">
      <c r="A30" s="4">
        <v>2711780</v>
      </c>
      <c r="B30" s="4" t="s">
        <v>1460</v>
      </c>
      <c r="C30" s="5" t="s">
        <v>1461</v>
      </c>
      <c r="D30" s="6" t="s">
        <v>15</v>
      </c>
      <c r="E30" s="6" t="s">
        <v>1239</v>
      </c>
      <c r="F30" s="6" t="s">
        <v>1456</v>
      </c>
      <c r="G30" s="6" t="s">
        <v>1462</v>
      </c>
      <c r="H30" s="6" t="s">
        <v>1463</v>
      </c>
      <c r="I30" s="6" t="s">
        <v>62</v>
      </c>
      <c r="J30" s="6" t="s">
        <v>22</v>
      </c>
      <c r="K30" s="7">
        <v>193</v>
      </c>
      <c r="L30" s="6">
        <v>655753</v>
      </c>
      <c r="M30" s="6">
        <v>220409</v>
      </c>
      <c r="N30" s="6">
        <v>1</v>
      </c>
      <c r="O30" s="37"/>
      <c r="P30" s="37"/>
      <c r="Q30" s="37"/>
      <c r="R30" s="38">
        <f t="shared" si="1"/>
        <v>0</v>
      </c>
      <c r="S30" s="39">
        <f t="shared" si="5"/>
        <v>0</v>
      </c>
      <c r="T30" s="37"/>
      <c r="U30" s="37"/>
      <c r="V30" s="38">
        <f t="shared" si="3"/>
        <v>0</v>
      </c>
      <c r="W30" s="39">
        <f t="shared" si="6"/>
        <v>0</v>
      </c>
    </row>
    <row r="31" spans="1:23" x14ac:dyDescent="0.25">
      <c r="A31" s="4">
        <v>2688326</v>
      </c>
      <c r="B31" s="4" t="s">
        <v>1472</v>
      </c>
      <c r="C31" s="5" t="s">
        <v>1473</v>
      </c>
      <c r="D31" s="6" t="s">
        <v>15</v>
      </c>
      <c r="E31" s="6" t="s">
        <v>1239</v>
      </c>
      <c r="F31" s="6" t="s">
        <v>1471</v>
      </c>
      <c r="G31" s="6" t="s">
        <v>1474</v>
      </c>
      <c r="H31" s="6" t="s">
        <v>1475</v>
      </c>
      <c r="I31" s="6" t="s">
        <v>62</v>
      </c>
      <c r="J31" s="6" t="s">
        <v>22</v>
      </c>
      <c r="K31" s="7" t="s">
        <v>1476</v>
      </c>
      <c r="L31" s="6">
        <v>646231</v>
      </c>
      <c r="M31" s="6">
        <v>224317</v>
      </c>
      <c r="N31" s="6">
        <v>1</v>
      </c>
      <c r="O31" s="37"/>
      <c r="P31" s="37"/>
      <c r="Q31" s="37"/>
      <c r="R31" s="38">
        <f t="shared" si="1"/>
        <v>0</v>
      </c>
      <c r="S31" s="39">
        <f t="shared" si="5"/>
        <v>0</v>
      </c>
      <c r="T31" s="37"/>
      <c r="U31" s="37"/>
      <c r="V31" s="38">
        <f t="shared" si="3"/>
        <v>0</v>
      </c>
      <c r="W31" s="39">
        <f t="shared" si="6"/>
        <v>0</v>
      </c>
    </row>
    <row r="32" spans="1:23" x14ac:dyDescent="0.25">
      <c r="A32" s="4">
        <v>2689334</v>
      </c>
      <c r="B32" s="4" t="s">
        <v>1477</v>
      </c>
      <c r="C32" s="5" t="s">
        <v>1478</v>
      </c>
      <c r="D32" s="6" t="s">
        <v>15</v>
      </c>
      <c r="E32" s="6" t="s">
        <v>1239</v>
      </c>
      <c r="F32" s="6" t="s">
        <v>1471</v>
      </c>
      <c r="G32" s="6" t="s">
        <v>1479</v>
      </c>
      <c r="H32" s="6" t="s">
        <v>1480</v>
      </c>
      <c r="I32" s="6" t="s">
        <v>62</v>
      </c>
      <c r="J32" s="6" t="s">
        <v>22</v>
      </c>
      <c r="K32" s="7">
        <v>126</v>
      </c>
      <c r="L32" s="6">
        <v>646051</v>
      </c>
      <c r="M32" s="6">
        <v>222733</v>
      </c>
      <c r="N32" s="6">
        <v>1</v>
      </c>
      <c r="O32" s="37"/>
      <c r="P32" s="37"/>
      <c r="Q32" s="37"/>
      <c r="R32" s="38">
        <f t="shared" si="1"/>
        <v>0</v>
      </c>
      <c r="S32" s="39">
        <f t="shared" si="5"/>
        <v>0</v>
      </c>
      <c r="T32" s="37"/>
      <c r="U32" s="37"/>
      <c r="V32" s="38">
        <f t="shared" si="3"/>
        <v>0</v>
      </c>
      <c r="W32" s="39">
        <f t="shared" si="6"/>
        <v>0</v>
      </c>
    </row>
    <row r="33" spans="1:23" x14ac:dyDescent="0.25">
      <c r="A33" s="4">
        <v>2692881</v>
      </c>
      <c r="B33" s="4" t="s">
        <v>1485</v>
      </c>
      <c r="C33" s="5" t="s">
        <v>1486</v>
      </c>
      <c r="D33" s="6" t="s">
        <v>15</v>
      </c>
      <c r="E33" s="6" t="s">
        <v>1239</v>
      </c>
      <c r="F33" s="6" t="s">
        <v>1481</v>
      </c>
      <c r="G33" s="6" t="s">
        <v>1487</v>
      </c>
      <c r="H33" s="6" t="s">
        <v>1488</v>
      </c>
      <c r="I33" s="6" t="s">
        <v>62</v>
      </c>
      <c r="J33" s="6" t="s">
        <v>22</v>
      </c>
      <c r="K33" s="7">
        <v>163</v>
      </c>
      <c r="L33" s="6">
        <v>635117</v>
      </c>
      <c r="M33" s="6">
        <v>244111</v>
      </c>
      <c r="N33" s="6">
        <v>1</v>
      </c>
      <c r="O33" s="37"/>
      <c r="P33" s="37"/>
      <c r="Q33" s="37"/>
      <c r="R33" s="38">
        <f t="shared" si="1"/>
        <v>0</v>
      </c>
      <c r="S33" s="39">
        <f t="shared" si="5"/>
        <v>0</v>
      </c>
      <c r="T33" s="37"/>
      <c r="U33" s="37"/>
      <c r="V33" s="38">
        <f t="shared" si="3"/>
        <v>0</v>
      </c>
      <c r="W33" s="39">
        <f t="shared" si="6"/>
        <v>0</v>
      </c>
    </row>
    <row r="34" spans="1:23" x14ac:dyDescent="0.25">
      <c r="A34" s="4">
        <v>2696935</v>
      </c>
      <c r="B34" s="4" t="s">
        <v>1493</v>
      </c>
      <c r="C34" s="5" t="s">
        <v>1494</v>
      </c>
      <c r="D34" s="6" t="s">
        <v>15</v>
      </c>
      <c r="E34" s="6" t="s">
        <v>1239</v>
      </c>
      <c r="F34" s="6" t="s">
        <v>1492</v>
      </c>
      <c r="G34" s="6" t="s">
        <v>1495</v>
      </c>
      <c r="H34" s="6" t="s">
        <v>1496</v>
      </c>
      <c r="I34" s="6" t="s">
        <v>62</v>
      </c>
      <c r="J34" s="6" t="s">
        <v>22</v>
      </c>
      <c r="K34" s="7">
        <v>285</v>
      </c>
      <c r="L34" s="6">
        <v>627603</v>
      </c>
      <c r="M34" s="6">
        <v>230456</v>
      </c>
      <c r="N34" s="6">
        <v>1</v>
      </c>
      <c r="O34" s="37"/>
      <c r="P34" s="37"/>
      <c r="Q34" s="37"/>
      <c r="R34" s="38">
        <f t="shared" si="1"/>
        <v>0</v>
      </c>
      <c r="S34" s="39">
        <f t="shared" si="5"/>
        <v>0</v>
      </c>
      <c r="T34" s="37"/>
      <c r="U34" s="37"/>
      <c r="V34" s="38">
        <f t="shared" si="3"/>
        <v>0</v>
      </c>
      <c r="W34" s="39">
        <f t="shared" si="6"/>
        <v>0</v>
      </c>
    </row>
    <row r="35" spans="1:23" x14ac:dyDescent="0.25">
      <c r="A35" s="4">
        <v>2697615</v>
      </c>
      <c r="B35" s="4" t="s">
        <v>1497</v>
      </c>
      <c r="C35" s="5" t="s">
        <v>1498</v>
      </c>
      <c r="D35" s="6" t="s">
        <v>15</v>
      </c>
      <c r="E35" s="6" t="s">
        <v>1239</v>
      </c>
      <c r="F35" s="6" t="s">
        <v>1492</v>
      </c>
      <c r="G35" s="6" t="s">
        <v>1499</v>
      </c>
      <c r="H35" s="6" t="s">
        <v>1500</v>
      </c>
      <c r="I35" s="6" t="s">
        <v>62</v>
      </c>
      <c r="J35" s="6" t="s">
        <v>22</v>
      </c>
      <c r="K35" s="7">
        <v>1</v>
      </c>
      <c r="L35" s="6">
        <v>628474</v>
      </c>
      <c r="M35" s="6">
        <v>229539</v>
      </c>
      <c r="N35" s="6">
        <v>1</v>
      </c>
      <c r="O35" s="37"/>
      <c r="P35" s="37"/>
      <c r="Q35" s="37"/>
      <c r="R35" s="38">
        <f t="shared" si="1"/>
        <v>0</v>
      </c>
      <c r="S35" s="39">
        <f t="shared" si="5"/>
        <v>0</v>
      </c>
      <c r="T35" s="37"/>
      <c r="U35" s="37"/>
      <c r="V35" s="38">
        <f t="shared" si="3"/>
        <v>0</v>
      </c>
      <c r="W35" s="39">
        <f t="shared" si="6"/>
        <v>0</v>
      </c>
    </row>
    <row r="36" spans="1:23" x14ac:dyDescent="0.25">
      <c r="A36" s="4">
        <v>2697848</v>
      </c>
      <c r="B36" s="4" t="s">
        <v>1501</v>
      </c>
      <c r="C36" s="5" t="s">
        <v>1502</v>
      </c>
      <c r="D36" s="6" t="s">
        <v>15</v>
      </c>
      <c r="E36" s="6" t="s">
        <v>1239</v>
      </c>
      <c r="F36" s="6" t="s">
        <v>1492</v>
      </c>
      <c r="G36" s="6" t="s">
        <v>1503</v>
      </c>
      <c r="H36" s="6" t="s">
        <v>1425</v>
      </c>
      <c r="I36" s="6" t="s">
        <v>62</v>
      </c>
      <c r="J36" s="6" t="s">
        <v>22</v>
      </c>
      <c r="K36" s="7">
        <v>57</v>
      </c>
      <c r="L36" s="6">
        <v>630661</v>
      </c>
      <c r="M36" s="6">
        <v>226178</v>
      </c>
      <c r="N36" s="6">
        <v>1</v>
      </c>
      <c r="O36" s="37"/>
      <c r="P36" s="37"/>
      <c r="Q36" s="37"/>
      <c r="R36" s="38">
        <f t="shared" si="1"/>
        <v>0</v>
      </c>
      <c r="S36" s="39">
        <f t="shared" si="5"/>
        <v>0</v>
      </c>
      <c r="T36" s="37"/>
      <c r="U36" s="37"/>
      <c r="V36" s="38">
        <f t="shared" si="3"/>
        <v>0</v>
      </c>
      <c r="W36" s="39">
        <f t="shared" si="6"/>
        <v>0</v>
      </c>
    </row>
    <row r="37" spans="1:23" x14ac:dyDescent="0.25">
      <c r="A37" s="4">
        <v>2698057</v>
      </c>
      <c r="B37" s="4" t="s">
        <v>1504</v>
      </c>
      <c r="C37" s="5" t="s">
        <v>1505</v>
      </c>
      <c r="D37" s="6" t="s">
        <v>15</v>
      </c>
      <c r="E37" s="6" t="s">
        <v>1239</v>
      </c>
      <c r="F37" s="6" t="s">
        <v>1492</v>
      </c>
      <c r="G37" s="6" t="s">
        <v>1506</v>
      </c>
      <c r="H37" s="6" t="s">
        <v>1007</v>
      </c>
      <c r="I37" s="6" t="s">
        <v>62</v>
      </c>
      <c r="J37" s="6" t="s">
        <v>22</v>
      </c>
      <c r="K37" s="7">
        <v>210</v>
      </c>
      <c r="L37" s="6">
        <v>631224</v>
      </c>
      <c r="M37" s="6">
        <v>231078</v>
      </c>
      <c r="N37" s="6">
        <v>1</v>
      </c>
      <c r="O37" s="37"/>
      <c r="P37" s="37"/>
      <c r="Q37" s="37"/>
      <c r="R37" s="38">
        <f t="shared" si="1"/>
        <v>0</v>
      </c>
      <c r="S37" s="39">
        <f t="shared" si="5"/>
        <v>0</v>
      </c>
      <c r="T37" s="37"/>
      <c r="U37" s="37"/>
      <c r="V37" s="38">
        <f t="shared" si="3"/>
        <v>0</v>
      </c>
      <c r="W37" s="39">
        <f t="shared" si="6"/>
        <v>0</v>
      </c>
    </row>
    <row r="38" spans="1:23" x14ac:dyDescent="0.25">
      <c r="A38" s="4">
        <v>2700319</v>
      </c>
      <c r="B38" s="4" t="s">
        <v>1514</v>
      </c>
      <c r="C38" s="5" t="s">
        <v>1515</v>
      </c>
      <c r="D38" s="6" t="s">
        <v>15</v>
      </c>
      <c r="E38" s="6" t="s">
        <v>1239</v>
      </c>
      <c r="F38" s="6" t="s">
        <v>856</v>
      </c>
      <c r="G38" s="6" t="s">
        <v>1516</v>
      </c>
      <c r="H38" s="6" t="s">
        <v>1517</v>
      </c>
      <c r="I38" s="6" t="s">
        <v>62</v>
      </c>
      <c r="J38" s="6" t="s">
        <v>22</v>
      </c>
      <c r="K38" s="7">
        <v>199</v>
      </c>
      <c r="L38" s="6">
        <v>627217</v>
      </c>
      <c r="M38" s="6">
        <v>225828</v>
      </c>
      <c r="N38" s="6">
        <v>1</v>
      </c>
      <c r="O38" s="37"/>
      <c r="P38" s="37"/>
      <c r="Q38" s="37"/>
      <c r="R38" s="38">
        <f t="shared" si="1"/>
        <v>0</v>
      </c>
      <c r="S38" s="39">
        <f t="shared" si="5"/>
        <v>0</v>
      </c>
      <c r="T38" s="37"/>
      <c r="U38" s="37"/>
      <c r="V38" s="38">
        <f t="shared" si="3"/>
        <v>0</v>
      </c>
      <c r="W38" s="39">
        <f t="shared" si="6"/>
        <v>0</v>
      </c>
    </row>
    <row r="39" spans="1:23" x14ac:dyDescent="0.25">
      <c r="A39" s="4">
        <v>2701099</v>
      </c>
      <c r="B39" s="4" t="s">
        <v>1518</v>
      </c>
      <c r="C39" s="5" t="s">
        <v>1519</v>
      </c>
      <c r="D39" s="6" t="s">
        <v>15</v>
      </c>
      <c r="E39" s="6" t="s">
        <v>1239</v>
      </c>
      <c r="F39" s="6" t="s">
        <v>856</v>
      </c>
      <c r="G39" s="6" t="s">
        <v>1520</v>
      </c>
      <c r="H39" s="6" t="s">
        <v>1521</v>
      </c>
      <c r="I39" s="6" t="s">
        <v>62</v>
      </c>
      <c r="J39" s="6" t="s">
        <v>22</v>
      </c>
      <c r="K39" s="7">
        <v>115</v>
      </c>
      <c r="L39" s="6">
        <v>629575</v>
      </c>
      <c r="M39" s="6">
        <v>215500</v>
      </c>
      <c r="N39" s="6">
        <v>1</v>
      </c>
      <c r="O39" s="37"/>
      <c r="P39" s="37"/>
      <c r="Q39" s="37"/>
      <c r="R39" s="38">
        <f t="shared" si="1"/>
        <v>0</v>
      </c>
      <c r="S39" s="39">
        <f t="shared" si="5"/>
        <v>0</v>
      </c>
      <c r="T39" s="37"/>
      <c r="U39" s="37"/>
      <c r="V39" s="38">
        <f t="shared" si="3"/>
        <v>0</v>
      </c>
      <c r="W39" s="39">
        <f t="shared" si="6"/>
        <v>0</v>
      </c>
    </row>
    <row r="40" spans="1:23" x14ac:dyDescent="0.25">
      <c r="A40" s="4">
        <v>2699132</v>
      </c>
      <c r="B40" s="4" t="s">
        <v>1522</v>
      </c>
      <c r="C40" s="5" t="s">
        <v>1523</v>
      </c>
      <c r="D40" s="6" t="s">
        <v>15</v>
      </c>
      <c r="E40" s="6" t="s">
        <v>1239</v>
      </c>
      <c r="F40" s="6" t="s">
        <v>856</v>
      </c>
      <c r="G40" s="6" t="s">
        <v>1524</v>
      </c>
      <c r="H40" s="6" t="s">
        <v>856</v>
      </c>
      <c r="I40" s="6" t="s">
        <v>1525</v>
      </c>
      <c r="J40" s="6" t="s">
        <v>1526</v>
      </c>
      <c r="K40" s="7">
        <v>57</v>
      </c>
      <c r="L40" s="6">
        <v>629099</v>
      </c>
      <c r="M40" s="6">
        <v>220893</v>
      </c>
      <c r="N40" s="6">
        <v>1</v>
      </c>
      <c r="O40" s="37"/>
      <c r="P40" s="37"/>
      <c r="Q40" s="37"/>
      <c r="R40" s="38">
        <f t="shared" si="1"/>
        <v>0</v>
      </c>
      <c r="S40" s="39">
        <f t="shared" si="5"/>
        <v>0</v>
      </c>
      <c r="T40" s="37"/>
      <c r="U40" s="37"/>
      <c r="V40" s="38">
        <f t="shared" si="3"/>
        <v>0</v>
      </c>
      <c r="W40" s="39">
        <f t="shared" si="6"/>
        <v>0</v>
      </c>
    </row>
    <row r="41" spans="1:23" x14ac:dyDescent="0.25">
      <c r="A41" s="4">
        <v>2704547</v>
      </c>
      <c r="B41" s="4" t="s">
        <v>1535</v>
      </c>
      <c r="C41" s="5" t="s">
        <v>1536</v>
      </c>
      <c r="D41" s="6" t="s">
        <v>15</v>
      </c>
      <c r="E41" s="6" t="s">
        <v>1239</v>
      </c>
      <c r="F41" s="6" t="s">
        <v>1537</v>
      </c>
      <c r="G41" s="6" t="s">
        <v>1538</v>
      </c>
      <c r="H41" s="6" t="s">
        <v>1539</v>
      </c>
      <c r="I41" s="6" t="s">
        <v>233</v>
      </c>
      <c r="J41" s="6" t="s">
        <v>234</v>
      </c>
      <c r="K41" s="7">
        <v>63</v>
      </c>
      <c r="L41" s="6">
        <v>637120</v>
      </c>
      <c r="M41" s="6">
        <v>246122</v>
      </c>
      <c r="N41" s="6">
        <v>1</v>
      </c>
      <c r="O41" s="37"/>
      <c r="P41" s="37"/>
      <c r="Q41" s="37"/>
      <c r="R41" s="38">
        <f t="shared" si="1"/>
        <v>0</v>
      </c>
      <c r="S41" s="39">
        <f t="shared" si="5"/>
        <v>0</v>
      </c>
      <c r="T41" s="37"/>
      <c r="U41" s="37"/>
      <c r="V41" s="38">
        <f t="shared" si="3"/>
        <v>0</v>
      </c>
      <c r="W41" s="39">
        <f t="shared" si="6"/>
        <v>0</v>
      </c>
    </row>
    <row r="42" spans="1:23" x14ac:dyDescent="0.25">
      <c r="A42" s="4">
        <v>2705595</v>
      </c>
      <c r="B42" s="4" t="s">
        <v>1540</v>
      </c>
      <c r="C42" s="5" t="s">
        <v>1541</v>
      </c>
      <c r="D42" s="6" t="s">
        <v>15</v>
      </c>
      <c r="E42" s="6" t="s">
        <v>1239</v>
      </c>
      <c r="F42" s="6" t="s">
        <v>1537</v>
      </c>
      <c r="G42" s="6" t="s">
        <v>1542</v>
      </c>
      <c r="H42" s="6" t="s">
        <v>1543</v>
      </c>
      <c r="I42" s="6" t="s">
        <v>1544</v>
      </c>
      <c r="J42" s="6" t="s">
        <v>1545</v>
      </c>
      <c r="K42" s="7">
        <v>195</v>
      </c>
      <c r="L42" s="6">
        <v>636774</v>
      </c>
      <c r="M42" s="6">
        <v>248439</v>
      </c>
      <c r="N42" s="6">
        <v>1</v>
      </c>
      <c r="O42" s="37"/>
      <c r="P42" s="37"/>
      <c r="Q42" s="37"/>
      <c r="R42" s="38">
        <f t="shared" si="1"/>
        <v>0</v>
      </c>
      <c r="S42" s="39">
        <f t="shared" si="5"/>
        <v>0</v>
      </c>
      <c r="T42" s="37"/>
      <c r="U42" s="37"/>
      <c r="V42" s="38">
        <f t="shared" si="3"/>
        <v>0</v>
      </c>
      <c r="W42" s="39">
        <f t="shared" si="6"/>
        <v>0</v>
      </c>
    </row>
    <row r="43" spans="1:23" x14ac:dyDescent="0.25">
      <c r="A43" s="4">
        <v>2707829</v>
      </c>
      <c r="B43" s="4" t="s">
        <v>1550</v>
      </c>
      <c r="C43" s="5" t="s">
        <v>1551</v>
      </c>
      <c r="D43" s="6" t="s">
        <v>15</v>
      </c>
      <c r="E43" s="6" t="s">
        <v>1239</v>
      </c>
      <c r="F43" s="6" t="s">
        <v>1537</v>
      </c>
      <c r="G43" s="6" t="s">
        <v>1552</v>
      </c>
      <c r="H43" s="6" t="s">
        <v>1553</v>
      </c>
      <c r="I43" s="6" t="s">
        <v>62</v>
      </c>
      <c r="J43" s="6" t="s">
        <v>22</v>
      </c>
      <c r="K43" s="7">
        <v>175</v>
      </c>
      <c r="L43" s="6">
        <v>631952</v>
      </c>
      <c r="M43" s="6">
        <v>256025</v>
      </c>
      <c r="N43" s="6">
        <v>1</v>
      </c>
      <c r="O43" s="37"/>
      <c r="P43" s="37"/>
      <c r="Q43" s="37"/>
      <c r="R43" s="38">
        <f t="shared" si="1"/>
        <v>0</v>
      </c>
      <c r="S43" s="39">
        <f t="shared" si="5"/>
        <v>0</v>
      </c>
      <c r="T43" s="37"/>
      <c r="U43" s="37"/>
      <c r="V43" s="38">
        <f t="shared" si="3"/>
        <v>0</v>
      </c>
      <c r="W43" s="39">
        <f t="shared" si="6"/>
        <v>0</v>
      </c>
    </row>
    <row r="44" spans="1:23" x14ac:dyDescent="0.25">
      <c r="A44" s="4">
        <v>2708723</v>
      </c>
      <c r="B44" s="4" t="s">
        <v>1558</v>
      </c>
      <c r="C44" s="5" t="s">
        <v>1559</v>
      </c>
      <c r="D44" s="6" t="s">
        <v>15</v>
      </c>
      <c r="E44" s="6" t="s">
        <v>1239</v>
      </c>
      <c r="F44" s="6" t="s">
        <v>1537</v>
      </c>
      <c r="G44" s="6" t="s">
        <v>1560</v>
      </c>
      <c r="H44" s="6" t="s">
        <v>1561</v>
      </c>
      <c r="I44" s="6" t="s">
        <v>1562</v>
      </c>
      <c r="J44" s="6" t="s">
        <v>1563</v>
      </c>
      <c r="K44" s="7">
        <v>41</v>
      </c>
      <c r="L44" s="6">
        <v>636571</v>
      </c>
      <c r="M44" s="6">
        <v>255541</v>
      </c>
      <c r="N44" s="6">
        <v>1</v>
      </c>
      <c r="O44" s="37"/>
      <c r="P44" s="37"/>
      <c r="Q44" s="37"/>
      <c r="R44" s="38">
        <f t="shared" si="1"/>
        <v>0</v>
      </c>
      <c r="S44" s="39">
        <f t="shared" si="5"/>
        <v>0</v>
      </c>
      <c r="T44" s="37"/>
      <c r="U44" s="37"/>
      <c r="V44" s="38">
        <f t="shared" si="3"/>
        <v>0</v>
      </c>
      <c r="W44" s="39">
        <f t="shared" si="6"/>
        <v>0</v>
      </c>
    </row>
    <row r="45" spans="1:23" x14ac:dyDescent="0.25">
      <c r="A45" s="4">
        <v>8273232</v>
      </c>
      <c r="B45" s="4" t="s">
        <v>1564</v>
      </c>
      <c r="C45" s="5" t="s">
        <v>1565</v>
      </c>
      <c r="D45" s="6" t="s">
        <v>15</v>
      </c>
      <c r="E45" s="6" t="s">
        <v>1239</v>
      </c>
      <c r="F45" s="6" t="s">
        <v>1537</v>
      </c>
      <c r="G45" s="6" t="s">
        <v>1566</v>
      </c>
      <c r="H45" s="6" t="s">
        <v>1567</v>
      </c>
      <c r="I45" s="6" t="s">
        <v>62</v>
      </c>
      <c r="J45" s="6" t="s">
        <v>22</v>
      </c>
      <c r="K45" s="7">
        <v>58</v>
      </c>
      <c r="L45" s="6">
        <v>629418</v>
      </c>
      <c r="M45" s="6">
        <v>258690</v>
      </c>
      <c r="N45" s="6">
        <v>1</v>
      </c>
      <c r="O45" s="37"/>
      <c r="P45" s="37"/>
      <c r="Q45" s="37"/>
      <c r="R45" s="38">
        <f t="shared" si="1"/>
        <v>0</v>
      </c>
      <c r="S45" s="39">
        <f t="shared" si="5"/>
        <v>0</v>
      </c>
      <c r="T45" s="37"/>
      <c r="U45" s="37"/>
      <c r="V45" s="38">
        <f t="shared" si="3"/>
        <v>0</v>
      </c>
      <c r="W45" s="39">
        <f t="shared" si="6"/>
        <v>0</v>
      </c>
    </row>
    <row r="46" spans="1:23" x14ac:dyDescent="0.25">
      <c r="A46" s="4">
        <v>2895329</v>
      </c>
      <c r="B46" s="4" t="s">
        <v>3466</v>
      </c>
      <c r="C46" s="5" t="s">
        <v>3467</v>
      </c>
      <c r="D46" s="6" t="s">
        <v>15</v>
      </c>
      <c r="E46" s="6" t="s">
        <v>1464</v>
      </c>
      <c r="F46" s="6" t="s">
        <v>1464</v>
      </c>
      <c r="G46" s="6"/>
      <c r="H46" s="6" t="s">
        <v>1464</v>
      </c>
      <c r="I46" s="6" t="s">
        <v>3468</v>
      </c>
      <c r="J46" s="6" t="s">
        <v>3469</v>
      </c>
      <c r="K46" s="7" t="s">
        <v>3470</v>
      </c>
      <c r="L46" s="6">
        <v>641358</v>
      </c>
      <c r="M46" s="6">
        <v>239492</v>
      </c>
      <c r="N46" s="6">
        <v>1</v>
      </c>
      <c r="O46" s="37"/>
      <c r="P46" s="37"/>
      <c r="Q46" s="37"/>
      <c r="R46" s="38">
        <f t="shared" si="1"/>
        <v>0</v>
      </c>
      <c r="S46" s="39">
        <f t="shared" si="5"/>
        <v>0</v>
      </c>
      <c r="T46" s="37"/>
      <c r="U46" s="37"/>
      <c r="V46" s="38">
        <f t="shared" si="3"/>
        <v>0</v>
      </c>
      <c r="W46" s="39">
        <f t="shared" si="6"/>
        <v>0</v>
      </c>
    </row>
    <row r="47" spans="1:23" x14ac:dyDescent="0.25">
      <c r="A47" s="4">
        <v>2893824</v>
      </c>
      <c r="B47" s="4" t="s">
        <v>3493</v>
      </c>
      <c r="C47" s="5" t="s">
        <v>3494</v>
      </c>
      <c r="D47" s="6" t="s">
        <v>15</v>
      </c>
      <c r="E47" s="6" t="s">
        <v>1464</v>
      </c>
      <c r="F47" s="6" t="s">
        <v>1464</v>
      </c>
      <c r="G47" s="6" t="s">
        <v>3442</v>
      </c>
      <c r="H47" s="6" t="s">
        <v>1464</v>
      </c>
      <c r="I47" s="6" t="s">
        <v>3495</v>
      </c>
      <c r="J47" s="6" t="s">
        <v>3496</v>
      </c>
      <c r="K47" s="7" t="s">
        <v>3497</v>
      </c>
      <c r="L47" s="6">
        <v>645403</v>
      </c>
      <c r="M47" s="6">
        <v>240419</v>
      </c>
      <c r="N47" s="6">
        <v>1</v>
      </c>
      <c r="O47" s="37"/>
      <c r="P47" s="37"/>
      <c r="Q47" s="37"/>
      <c r="R47" s="38">
        <f t="shared" si="1"/>
        <v>0</v>
      </c>
      <c r="S47" s="39">
        <f t="shared" si="5"/>
        <v>0</v>
      </c>
      <c r="T47" s="37"/>
      <c r="U47" s="37"/>
      <c r="V47" s="38">
        <f t="shared" si="3"/>
        <v>0</v>
      </c>
      <c r="W47" s="39">
        <f t="shared" si="6"/>
        <v>0</v>
      </c>
    </row>
    <row r="48" spans="1:23" x14ac:dyDescent="0.25">
      <c r="A48" s="4">
        <v>2887607</v>
      </c>
      <c r="B48" s="4" t="s">
        <v>3507</v>
      </c>
      <c r="C48" s="5" t="s">
        <v>3508</v>
      </c>
      <c r="D48" s="6" t="s">
        <v>15</v>
      </c>
      <c r="E48" s="6" t="s">
        <v>1464</v>
      </c>
      <c r="F48" s="6" t="s">
        <v>1464</v>
      </c>
      <c r="G48" s="6" t="s">
        <v>3442</v>
      </c>
      <c r="H48" s="6" t="s">
        <v>1464</v>
      </c>
      <c r="I48" s="6" t="s">
        <v>1095</v>
      </c>
      <c r="J48" s="6" t="s">
        <v>1096</v>
      </c>
      <c r="K48" s="7">
        <v>27</v>
      </c>
      <c r="L48" s="6">
        <v>641495</v>
      </c>
      <c r="M48" s="6">
        <v>240113</v>
      </c>
      <c r="N48" s="6">
        <v>1</v>
      </c>
      <c r="O48" s="37"/>
      <c r="P48" s="37"/>
      <c r="Q48" s="37"/>
      <c r="R48" s="38">
        <f t="shared" si="1"/>
        <v>0</v>
      </c>
      <c r="S48" s="39">
        <f t="shared" si="5"/>
        <v>0</v>
      </c>
      <c r="T48" s="37"/>
      <c r="U48" s="37"/>
      <c r="V48" s="38">
        <f t="shared" si="3"/>
        <v>0</v>
      </c>
      <c r="W48" s="39">
        <f t="shared" si="6"/>
        <v>0</v>
      </c>
    </row>
  </sheetData>
  <sheetProtection algorithmName="SHA-512" hashValue="IRw+ZSAHaEfSWBUVpwtLiy4pPPIyUBW1cq8/fA6MrCtEYN5NY8SfmcW6qxtTVDkNqUdvh3OQlnr+t+HH2PTn6g==" saltValue="F9NnJ3lxMI+BU0z7ICoRx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4DEC8-DF24-49AF-9623-A934DD6FE05A}">
  <dimension ref="A1:W29"/>
  <sheetViews>
    <sheetView workbookViewId="0">
      <selection activeCell="A21" sqref="A21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255</v>
      </c>
      <c r="B2" s="8">
        <f>M14</f>
        <v>14</v>
      </c>
      <c r="C2" s="8" t="str">
        <f>E17</f>
        <v>TARNOWSKI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14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2645802</v>
      </c>
      <c r="B16" s="4" t="s">
        <v>1245</v>
      </c>
      <c r="C16" s="5" t="s">
        <v>1246</v>
      </c>
      <c r="D16" s="6" t="s">
        <v>15</v>
      </c>
      <c r="E16" s="6" t="s">
        <v>1239</v>
      </c>
      <c r="F16" s="6" t="s">
        <v>1240</v>
      </c>
      <c r="G16" s="6" t="s">
        <v>1243</v>
      </c>
      <c r="H16" s="6" t="s">
        <v>1240</v>
      </c>
      <c r="I16" s="6" t="s">
        <v>1247</v>
      </c>
      <c r="J16" s="6" t="s">
        <v>1248</v>
      </c>
      <c r="K16" s="7">
        <v>12</v>
      </c>
      <c r="L16" s="6">
        <v>641938</v>
      </c>
      <c r="M16" s="6">
        <v>214787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2646054</v>
      </c>
      <c r="B17" s="4" t="s">
        <v>1249</v>
      </c>
      <c r="C17" s="5" t="s">
        <v>1250</v>
      </c>
      <c r="D17" s="6" t="s">
        <v>15</v>
      </c>
      <c r="E17" s="6" t="s">
        <v>1239</v>
      </c>
      <c r="F17" s="6" t="s">
        <v>1240</v>
      </c>
      <c r="G17" s="6" t="s">
        <v>1243</v>
      </c>
      <c r="H17" s="6" t="s">
        <v>1240</v>
      </c>
      <c r="I17" s="6" t="s">
        <v>1251</v>
      </c>
      <c r="J17" s="6" t="s">
        <v>1252</v>
      </c>
      <c r="K17" s="7">
        <v>12</v>
      </c>
      <c r="L17" s="6">
        <v>641865</v>
      </c>
      <c r="M17" s="6">
        <v>214755</v>
      </c>
      <c r="N17" s="6">
        <v>1</v>
      </c>
      <c r="O17" s="37"/>
      <c r="P17" s="37"/>
      <c r="Q17" s="37"/>
      <c r="R17" s="38">
        <f t="shared" ref="R17:R29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9" si="3">ROUND(U17*0.23,2)</f>
        <v>0</v>
      </c>
      <c r="W17" s="39">
        <f t="shared" ref="W17:W22" si="4">ROUND(U17,2)+V17</f>
        <v>0</v>
      </c>
    </row>
    <row r="18" spans="1:23" x14ac:dyDescent="0.25">
      <c r="A18" s="4">
        <v>2655065</v>
      </c>
      <c r="B18" s="4" t="s">
        <v>1335</v>
      </c>
      <c r="C18" s="5" t="s">
        <v>1336</v>
      </c>
      <c r="D18" s="6" t="s">
        <v>15</v>
      </c>
      <c r="E18" s="6" t="s">
        <v>1239</v>
      </c>
      <c r="F18" s="6" t="s">
        <v>1327</v>
      </c>
      <c r="G18" s="6" t="s">
        <v>1337</v>
      </c>
      <c r="H18" s="6" t="s">
        <v>1338</v>
      </c>
      <c r="I18" s="6" t="s">
        <v>62</v>
      </c>
      <c r="J18" s="6" t="s">
        <v>22</v>
      </c>
      <c r="K18" s="7">
        <v>54</v>
      </c>
      <c r="L18" s="6">
        <v>652857</v>
      </c>
      <c r="M18" s="6">
        <v>249121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8164015</v>
      </c>
      <c r="B19" s="4" t="s">
        <v>1347</v>
      </c>
      <c r="C19" s="5" t="s">
        <v>1348</v>
      </c>
      <c r="D19" s="6" t="s">
        <v>15</v>
      </c>
      <c r="E19" s="6" t="s">
        <v>1239</v>
      </c>
      <c r="F19" s="6" t="s">
        <v>1327</v>
      </c>
      <c r="G19" s="6" t="s">
        <v>1349</v>
      </c>
      <c r="H19" s="6" t="s">
        <v>1350</v>
      </c>
      <c r="I19" s="6" t="s">
        <v>62</v>
      </c>
      <c r="J19" s="6" t="s">
        <v>22</v>
      </c>
      <c r="K19" s="7">
        <v>25</v>
      </c>
      <c r="L19" s="6">
        <v>648042</v>
      </c>
      <c r="M19" s="6">
        <v>246037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2661700</v>
      </c>
      <c r="B20" s="4" t="s">
        <v>1406</v>
      </c>
      <c r="C20" s="5" t="s">
        <v>1407</v>
      </c>
      <c r="D20" s="6" t="s">
        <v>15</v>
      </c>
      <c r="E20" s="6" t="s">
        <v>1239</v>
      </c>
      <c r="F20" s="6" t="s">
        <v>1399</v>
      </c>
      <c r="G20" s="6" t="s">
        <v>1408</v>
      </c>
      <c r="H20" s="6" t="s">
        <v>604</v>
      </c>
      <c r="I20" s="6" t="s">
        <v>62</v>
      </c>
      <c r="J20" s="6" t="s">
        <v>22</v>
      </c>
      <c r="K20" s="7">
        <v>152</v>
      </c>
      <c r="L20" s="6">
        <v>629247</v>
      </c>
      <c r="M20" s="6">
        <v>256205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2660079</v>
      </c>
      <c r="B21" s="4" t="s">
        <v>1415</v>
      </c>
      <c r="C21" s="5" t="s">
        <v>1416</v>
      </c>
      <c r="D21" s="6" t="s">
        <v>15</v>
      </c>
      <c r="E21" s="6" t="s">
        <v>1239</v>
      </c>
      <c r="F21" s="6" t="s">
        <v>1399</v>
      </c>
      <c r="G21" s="6" t="s">
        <v>1411</v>
      </c>
      <c r="H21" s="6" t="s">
        <v>1399</v>
      </c>
      <c r="I21" s="6" t="s">
        <v>34</v>
      </c>
      <c r="J21" s="6" t="s">
        <v>35</v>
      </c>
      <c r="K21" s="7">
        <v>1</v>
      </c>
      <c r="L21" s="6">
        <v>632684</v>
      </c>
      <c r="M21" s="6">
        <v>248293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2696034</v>
      </c>
      <c r="B22" s="4" t="s">
        <v>1510</v>
      </c>
      <c r="C22" s="5" t="s">
        <v>1511</v>
      </c>
      <c r="D22" s="6" t="s">
        <v>15</v>
      </c>
      <c r="E22" s="6" t="s">
        <v>1239</v>
      </c>
      <c r="F22" s="6" t="s">
        <v>1492</v>
      </c>
      <c r="G22" s="6" t="s">
        <v>1509</v>
      </c>
      <c r="H22" s="6" t="s">
        <v>1492</v>
      </c>
      <c r="I22" s="6" t="s">
        <v>1079</v>
      </c>
      <c r="J22" s="6" t="s">
        <v>654</v>
      </c>
      <c r="K22" s="7">
        <v>30</v>
      </c>
      <c r="L22" s="6">
        <v>631891</v>
      </c>
      <c r="M22" s="6">
        <v>233963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2699154</v>
      </c>
      <c r="B23" s="4" t="s">
        <v>1527</v>
      </c>
      <c r="C23" s="5" t="s">
        <v>1528</v>
      </c>
      <c r="D23" s="6" t="s">
        <v>15</v>
      </c>
      <c r="E23" s="6" t="s">
        <v>1239</v>
      </c>
      <c r="F23" s="6" t="s">
        <v>856</v>
      </c>
      <c r="G23" s="6" t="s">
        <v>1524</v>
      </c>
      <c r="H23" s="6" t="s">
        <v>856</v>
      </c>
      <c r="I23" s="6" t="s">
        <v>1529</v>
      </c>
      <c r="J23" s="6" t="s">
        <v>1530</v>
      </c>
      <c r="K23" s="7">
        <v>56</v>
      </c>
      <c r="L23" s="6">
        <v>630585</v>
      </c>
      <c r="M23" s="6">
        <v>222446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9" si="5">ROUND(Q23,2)+R23</f>
        <v>0</v>
      </c>
      <c r="T23" s="37"/>
      <c r="U23" s="37"/>
      <c r="V23" s="38">
        <f t="shared" si="3"/>
        <v>0</v>
      </c>
      <c r="W23" s="39">
        <f t="shared" ref="W23:W29" si="6">ROUND(U23,2)+V23</f>
        <v>0</v>
      </c>
    </row>
    <row r="24" spans="1:23" x14ac:dyDescent="0.25">
      <c r="A24" s="4">
        <v>2699170</v>
      </c>
      <c r="B24" s="4" t="s">
        <v>1531</v>
      </c>
      <c r="C24" s="5" t="s">
        <v>1532</v>
      </c>
      <c r="D24" s="6" t="s">
        <v>15</v>
      </c>
      <c r="E24" s="6" t="s">
        <v>1239</v>
      </c>
      <c r="F24" s="6" t="s">
        <v>856</v>
      </c>
      <c r="G24" s="6" t="s">
        <v>1524</v>
      </c>
      <c r="H24" s="6" t="s">
        <v>856</v>
      </c>
      <c r="I24" s="6" t="s">
        <v>1533</v>
      </c>
      <c r="J24" s="6" t="s">
        <v>1534</v>
      </c>
      <c r="K24" s="7">
        <v>15</v>
      </c>
      <c r="L24" s="6">
        <v>629837</v>
      </c>
      <c r="M24" s="6">
        <v>222527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2708219</v>
      </c>
      <c r="B25" s="4" t="s">
        <v>1554</v>
      </c>
      <c r="C25" s="5" t="s">
        <v>1555</v>
      </c>
      <c r="D25" s="6" t="s">
        <v>15</v>
      </c>
      <c r="E25" s="6" t="s">
        <v>1239</v>
      </c>
      <c r="F25" s="6" t="s">
        <v>1537</v>
      </c>
      <c r="G25" s="6" t="s">
        <v>1556</v>
      </c>
      <c r="H25" s="6" t="s">
        <v>1557</v>
      </c>
      <c r="I25" s="6" t="s">
        <v>34</v>
      </c>
      <c r="J25" s="6" t="s">
        <v>35</v>
      </c>
      <c r="K25" s="7">
        <v>2</v>
      </c>
      <c r="L25" s="6">
        <v>635321</v>
      </c>
      <c r="M25" s="6">
        <v>250304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2894815</v>
      </c>
      <c r="B26" s="4" t="s">
        <v>3460</v>
      </c>
      <c r="C26" s="5" t="s">
        <v>3461</v>
      </c>
      <c r="D26" s="6" t="s">
        <v>15</v>
      </c>
      <c r="E26" s="6" t="s">
        <v>1464</v>
      </c>
      <c r="F26" s="6" t="s">
        <v>1464</v>
      </c>
      <c r="G26" s="6" t="s">
        <v>3442</v>
      </c>
      <c r="H26" s="6" t="s">
        <v>1464</v>
      </c>
      <c r="I26" s="6" t="s">
        <v>3462</v>
      </c>
      <c r="J26" s="6" t="s">
        <v>3463</v>
      </c>
      <c r="K26" s="7">
        <v>10</v>
      </c>
      <c r="L26" s="6">
        <v>637548</v>
      </c>
      <c r="M26" s="6">
        <v>239618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2883404</v>
      </c>
      <c r="B27" s="4" t="s">
        <v>3475</v>
      </c>
      <c r="C27" s="5" t="s">
        <v>3476</v>
      </c>
      <c r="D27" s="6" t="s">
        <v>15</v>
      </c>
      <c r="E27" s="6" t="s">
        <v>1464</v>
      </c>
      <c r="F27" s="6" t="s">
        <v>1464</v>
      </c>
      <c r="G27" s="6" t="s">
        <v>3442</v>
      </c>
      <c r="H27" s="6" t="s">
        <v>1464</v>
      </c>
      <c r="I27" s="6" t="s">
        <v>3477</v>
      </c>
      <c r="J27" s="6" t="s">
        <v>3478</v>
      </c>
      <c r="K27" s="7">
        <v>101</v>
      </c>
      <c r="L27" s="6">
        <v>640746</v>
      </c>
      <c r="M27" s="6">
        <v>242230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2883219</v>
      </c>
      <c r="B28" s="4" t="s">
        <v>3509</v>
      </c>
      <c r="C28" s="5" t="s">
        <v>3510</v>
      </c>
      <c r="D28" s="6" t="s">
        <v>15</v>
      </c>
      <c r="E28" s="6" t="s">
        <v>1464</v>
      </c>
      <c r="F28" s="6" t="s">
        <v>1464</v>
      </c>
      <c r="G28" s="6" t="s">
        <v>3442</v>
      </c>
      <c r="H28" s="6" t="s">
        <v>1464</v>
      </c>
      <c r="I28" s="6" t="s">
        <v>3511</v>
      </c>
      <c r="J28" s="6" t="s">
        <v>3512</v>
      </c>
      <c r="K28" s="7">
        <v>20</v>
      </c>
      <c r="L28" s="6">
        <v>639977</v>
      </c>
      <c r="M28" s="6">
        <v>243160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2704019</v>
      </c>
      <c r="B29" s="4" t="s">
        <v>3658</v>
      </c>
      <c r="C29" s="5" t="s">
        <v>3659</v>
      </c>
      <c r="D29" s="6" t="s">
        <v>15</v>
      </c>
      <c r="E29" s="6" t="s">
        <v>1239</v>
      </c>
      <c r="F29" s="6" t="s">
        <v>1537</v>
      </c>
      <c r="G29" s="6" t="s">
        <v>3657</v>
      </c>
      <c r="H29" s="6" t="s">
        <v>1537</v>
      </c>
      <c r="I29" s="6" t="s">
        <v>1711</v>
      </c>
      <c r="J29" s="6" t="s">
        <v>1712</v>
      </c>
      <c r="K29" s="7">
        <v>18</v>
      </c>
      <c r="L29" s="6">
        <v>635231</v>
      </c>
      <c r="M29" s="6">
        <v>253423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</sheetData>
  <sheetProtection algorithmName="SHA-512" hashValue="tTBcjf/1IkmO5wb75DWD1i3YpzbYZgW+FqDwAcKpshlx6dtzSw4X0KlnWgcYHGbHB3VhTspb7tZnLsgVpbTUlA==" saltValue="VNLiKxj0uI2ZzQJqlbJod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9FC85-CF33-48F2-8657-0E270D8CA5A2}">
  <dimension ref="A1:W17"/>
  <sheetViews>
    <sheetView workbookViewId="0">
      <selection activeCell="M15" sqref="M1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254</v>
      </c>
      <c r="B2" s="8">
        <f>M14</f>
        <v>2</v>
      </c>
      <c r="C2" s="8" t="str">
        <f>E17</f>
        <v>TARNÓW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2661579</v>
      </c>
      <c r="B16" s="4" t="s">
        <v>1402</v>
      </c>
      <c r="C16" s="5" t="s">
        <v>1403</v>
      </c>
      <c r="D16" s="6" t="s">
        <v>15</v>
      </c>
      <c r="E16" s="6" t="s">
        <v>1239</v>
      </c>
      <c r="F16" s="6" t="s">
        <v>1399</v>
      </c>
      <c r="G16" s="6" t="s">
        <v>1404</v>
      </c>
      <c r="H16" s="6" t="s">
        <v>1405</v>
      </c>
      <c r="I16" s="6" t="s">
        <v>62</v>
      </c>
      <c r="J16" s="6" t="s">
        <v>22</v>
      </c>
      <c r="K16" s="7">
        <v>25</v>
      </c>
      <c r="L16" s="6">
        <v>632616</v>
      </c>
      <c r="M16" s="6">
        <v>244931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2899026</v>
      </c>
      <c r="B17" s="4" t="s">
        <v>3546</v>
      </c>
      <c r="C17" s="5" t="s">
        <v>3547</v>
      </c>
      <c r="D17" s="6" t="s">
        <v>15</v>
      </c>
      <c r="E17" s="6" t="s">
        <v>1464</v>
      </c>
      <c r="F17" s="6" t="s">
        <v>1464</v>
      </c>
      <c r="G17" s="6" t="s">
        <v>3442</v>
      </c>
      <c r="H17" s="6" t="s">
        <v>1464</v>
      </c>
      <c r="I17" s="6" t="s">
        <v>3544</v>
      </c>
      <c r="J17" s="6" t="s">
        <v>3516</v>
      </c>
      <c r="K17" s="7" t="s">
        <v>3548</v>
      </c>
      <c r="L17" s="6">
        <v>641936</v>
      </c>
      <c r="M17" s="6">
        <v>240598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ILAfm8rwvN1V+rn0Q/LtizK/ypMQvXIB7Ss+8klD1nfAHDegzvpk5aL/Ypin1/xCASkw/GHuAHH2nf8CNU7NkA==" saltValue="GrdIlJrHWUArFD+VgNMPF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39491-90EB-47F7-826D-5AC292F5098E}">
  <dimension ref="A1:W22"/>
  <sheetViews>
    <sheetView workbookViewId="0">
      <selection activeCell="A2" sqref="A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253</v>
      </c>
      <c r="B2" s="8">
        <f>M14</f>
        <v>7</v>
      </c>
      <c r="C2" s="8" t="str">
        <f>E17</f>
        <v>TARNOWSKI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2711568</v>
      </c>
      <c r="B16" s="4" t="s">
        <v>1457</v>
      </c>
      <c r="C16" s="5" t="s">
        <v>1458</v>
      </c>
      <c r="D16" s="6" t="s">
        <v>15</v>
      </c>
      <c r="E16" s="6" t="s">
        <v>1239</v>
      </c>
      <c r="F16" s="6" t="s">
        <v>1456</v>
      </c>
      <c r="G16" s="6" t="s">
        <v>1459</v>
      </c>
      <c r="H16" s="6" t="s">
        <v>1456</v>
      </c>
      <c r="I16" s="6" t="s">
        <v>62</v>
      </c>
      <c r="J16" s="6" t="s">
        <v>22</v>
      </c>
      <c r="K16" s="7">
        <v>544</v>
      </c>
      <c r="L16" s="6">
        <v>661527</v>
      </c>
      <c r="M16" s="6">
        <v>218172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2695435</v>
      </c>
      <c r="B17" s="4" t="s">
        <v>1507</v>
      </c>
      <c r="C17" s="5" t="s">
        <v>1508</v>
      </c>
      <c r="D17" s="6" t="s">
        <v>15</v>
      </c>
      <c r="E17" s="6" t="s">
        <v>1239</v>
      </c>
      <c r="F17" s="6" t="s">
        <v>1492</v>
      </c>
      <c r="G17" s="6" t="s">
        <v>1509</v>
      </c>
      <c r="H17" s="6" t="s">
        <v>1492</v>
      </c>
      <c r="I17" s="6" t="s">
        <v>1131</v>
      </c>
      <c r="J17" s="6" t="s">
        <v>1132</v>
      </c>
      <c r="K17" s="7">
        <v>17</v>
      </c>
      <c r="L17" s="6">
        <v>631543</v>
      </c>
      <c r="M17" s="6">
        <v>233512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25">
      <c r="A18" s="4">
        <v>8762272</v>
      </c>
      <c r="B18" s="4" t="s">
        <v>1512</v>
      </c>
      <c r="C18" s="5" t="s">
        <v>1513</v>
      </c>
      <c r="D18" s="6" t="s">
        <v>15</v>
      </c>
      <c r="E18" s="6" t="s">
        <v>1239</v>
      </c>
      <c r="F18" s="6" t="s">
        <v>1492</v>
      </c>
      <c r="G18" s="6" t="s">
        <v>1509</v>
      </c>
      <c r="H18" s="6" t="s">
        <v>1492</v>
      </c>
      <c r="I18" s="6" t="s">
        <v>34</v>
      </c>
      <c r="J18" s="6" t="s">
        <v>35</v>
      </c>
      <c r="K18" s="7">
        <v>10</v>
      </c>
      <c r="L18" s="6">
        <v>631813</v>
      </c>
      <c r="M18" s="6">
        <v>234218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2706418</v>
      </c>
      <c r="B19" s="4" t="s">
        <v>1546</v>
      </c>
      <c r="C19" s="5" t="s">
        <v>1547</v>
      </c>
      <c r="D19" s="6" t="s">
        <v>15</v>
      </c>
      <c r="E19" s="6" t="s">
        <v>1239</v>
      </c>
      <c r="F19" s="6" t="s">
        <v>1537</v>
      </c>
      <c r="G19" s="6" t="s">
        <v>1548</v>
      </c>
      <c r="H19" s="6" t="s">
        <v>1549</v>
      </c>
      <c r="I19" s="6" t="s">
        <v>1330</v>
      </c>
      <c r="J19" s="6" t="s">
        <v>1331</v>
      </c>
      <c r="K19" s="7">
        <v>158</v>
      </c>
      <c r="L19" s="6">
        <v>637375</v>
      </c>
      <c r="M19" s="6">
        <v>246997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2889398</v>
      </c>
      <c r="B20" s="4" t="s">
        <v>3440</v>
      </c>
      <c r="C20" s="5" t="s">
        <v>3441</v>
      </c>
      <c r="D20" s="6" t="s">
        <v>15</v>
      </c>
      <c r="E20" s="6" t="s">
        <v>1464</v>
      </c>
      <c r="F20" s="6" t="s">
        <v>1464</v>
      </c>
      <c r="G20" s="6" t="s">
        <v>3442</v>
      </c>
      <c r="H20" s="6" t="s">
        <v>1464</v>
      </c>
      <c r="I20" s="6" t="s">
        <v>3443</v>
      </c>
      <c r="J20" s="6" t="s">
        <v>3444</v>
      </c>
      <c r="K20" s="7">
        <v>4</v>
      </c>
      <c r="L20" s="6">
        <v>641837</v>
      </c>
      <c r="M20" s="6">
        <v>239862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2885550</v>
      </c>
      <c r="B21" s="4" t="s">
        <v>3563</v>
      </c>
      <c r="C21" s="5" t="s">
        <v>3564</v>
      </c>
      <c r="D21" s="6" t="s">
        <v>15</v>
      </c>
      <c r="E21" s="6" t="s">
        <v>1464</v>
      </c>
      <c r="F21" s="6" t="s">
        <v>1464</v>
      </c>
      <c r="G21" s="6" t="s">
        <v>3442</v>
      </c>
      <c r="H21" s="6" t="s">
        <v>1464</v>
      </c>
      <c r="I21" s="6" t="s">
        <v>3565</v>
      </c>
      <c r="J21" s="6" t="s">
        <v>3566</v>
      </c>
      <c r="K21" s="7">
        <v>7</v>
      </c>
      <c r="L21" s="6">
        <v>637358</v>
      </c>
      <c r="M21" s="6">
        <v>239635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2703790</v>
      </c>
      <c r="B22" s="4" t="s">
        <v>3655</v>
      </c>
      <c r="C22" s="5" t="s">
        <v>3656</v>
      </c>
      <c r="D22" s="6" t="s">
        <v>15</v>
      </c>
      <c r="E22" s="6" t="s">
        <v>1239</v>
      </c>
      <c r="F22" s="6" t="s">
        <v>1537</v>
      </c>
      <c r="G22" s="6" t="s">
        <v>3657</v>
      </c>
      <c r="H22" s="6" t="s">
        <v>1537</v>
      </c>
      <c r="I22" s="6" t="s">
        <v>1533</v>
      </c>
      <c r="J22" s="6" t="s">
        <v>1534</v>
      </c>
      <c r="K22" s="7">
        <v>26</v>
      </c>
      <c r="L22" s="6">
        <v>634693</v>
      </c>
      <c r="M22" s="6">
        <v>253500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p0S9b6LdUZ5W+szcJdteL8tOVt/e7LVjrGM5vOgwJyy4S0gNfP0VdsjoRKOj8Bh6iAz5RmXug0Ue80hSJraULg==" saltValue="s5JxJstbclKWzlcRp3QsC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9918E-F8D8-4226-AA97-926210A8FB1F}">
  <dimension ref="A1:F94"/>
  <sheetViews>
    <sheetView workbookViewId="0">
      <selection activeCell="D97" sqref="D97"/>
    </sheetView>
  </sheetViews>
  <sheetFormatPr defaultRowHeight="15" x14ac:dyDescent="0.25"/>
  <cols>
    <col min="2" max="2" width="12.85546875" bestFit="1" customWidth="1"/>
    <col min="3" max="3" width="17.42578125" bestFit="1" customWidth="1"/>
    <col min="4" max="4" width="15.28515625" bestFit="1" customWidth="1"/>
    <col min="5" max="5" width="22.5703125" bestFit="1" customWidth="1"/>
    <col min="6" max="6" width="23.42578125" bestFit="1" customWidth="1"/>
  </cols>
  <sheetData>
    <row r="1" spans="1:6" x14ac:dyDescent="0.25">
      <c r="D1">
        <f>SUBTOTAL(9,D3:D231)</f>
        <v>959</v>
      </c>
    </row>
    <row r="2" spans="1:6" x14ac:dyDescent="0.25">
      <c r="A2" t="s">
        <v>3661</v>
      </c>
      <c r="B2" t="s">
        <v>3662</v>
      </c>
      <c r="C2" t="s">
        <v>3663</v>
      </c>
      <c r="D2" t="s">
        <v>3664</v>
      </c>
      <c r="E2" t="s">
        <v>3665</v>
      </c>
      <c r="F2" t="s">
        <v>3666</v>
      </c>
    </row>
    <row r="3" spans="1:6" x14ac:dyDescent="0.25">
      <c r="A3">
        <v>1</v>
      </c>
      <c r="B3">
        <v>178</v>
      </c>
      <c r="C3" t="s">
        <v>3667</v>
      </c>
      <c r="D3">
        <v>8</v>
      </c>
      <c r="E3" t="s">
        <v>15</v>
      </c>
      <c r="F3" t="s">
        <v>670</v>
      </c>
    </row>
    <row r="4" spans="1:6" x14ac:dyDescent="0.25">
      <c r="A4">
        <v>2</v>
      </c>
      <c r="B4">
        <v>179</v>
      </c>
      <c r="C4" t="s">
        <v>3667</v>
      </c>
      <c r="D4">
        <v>5</v>
      </c>
      <c r="E4" t="s">
        <v>15</v>
      </c>
      <c r="F4" t="s">
        <v>670</v>
      </c>
    </row>
    <row r="5" spans="1:6" x14ac:dyDescent="0.25">
      <c r="A5">
        <v>3</v>
      </c>
      <c r="B5">
        <v>180</v>
      </c>
      <c r="C5" t="s">
        <v>3667</v>
      </c>
      <c r="D5">
        <v>19</v>
      </c>
      <c r="E5" t="s">
        <v>15</v>
      </c>
      <c r="F5" t="s">
        <v>670</v>
      </c>
    </row>
    <row r="6" spans="1:6" x14ac:dyDescent="0.25">
      <c r="A6">
        <v>4</v>
      </c>
      <c r="B6">
        <v>181</v>
      </c>
      <c r="C6" t="s">
        <v>3667</v>
      </c>
      <c r="D6">
        <v>1</v>
      </c>
      <c r="E6" t="s">
        <v>15</v>
      </c>
      <c r="F6" t="s">
        <v>1219</v>
      </c>
    </row>
    <row r="7" spans="1:6" x14ac:dyDescent="0.25">
      <c r="A7">
        <v>5</v>
      </c>
      <c r="B7">
        <v>182</v>
      </c>
      <c r="C7" t="s">
        <v>3667</v>
      </c>
      <c r="D7">
        <v>2</v>
      </c>
      <c r="E7" t="s">
        <v>15</v>
      </c>
      <c r="F7" t="s">
        <v>1219</v>
      </c>
    </row>
    <row r="8" spans="1:6" x14ac:dyDescent="0.25">
      <c r="A8">
        <v>6</v>
      </c>
      <c r="B8">
        <v>183</v>
      </c>
      <c r="C8" t="s">
        <v>3667</v>
      </c>
      <c r="D8">
        <v>4</v>
      </c>
      <c r="E8" t="s">
        <v>15</v>
      </c>
      <c r="F8" t="s">
        <v>1219</v>
      </c>
    </row>
    <row r="9" spans="1:6" x14ac:dyDescent="0.25">
      <c r="A9">
        <v>7</v>
      </c>
      <c r="B9">
        <v>184</v>
      </c>
      <c r="C9" t="s">
        <v>3667</v>
      </c>
      <c r="D9">
        <v>1</v>
      </c>
      <c r="E9" t="s">
        <v>15</v>
      </c>
      <c r="F9" t="s">
        <v>1219</v>
      </c>
    </row>
    <row r="10" spans="1:6" x14ac:dyDescent="0.25">
      <c r="A10">
        <v>8</v>
      </c>
      <c r="B10">
        <v>185</v>
      </c>
      <c r="C10" t="s">
        <v>3667</v>
      </c>
      <c r="D10">
        <v>11</v>
      </c>
      <c r="E10" t="s">
        <v>15</v>
      </c>
      <c r="F10" t="s">
        <v>1219</v>
      </c>
    </row>
    <row r="11" spans="1:6" x14ac:dyDescent="0.25">
      <c r="A11">
        <v>9</v>
      </c>
      <c r="B11">
        <v>186</v>
      </c>
      <c r="C11" t="s">
        <v>3667</v>
      </c>
      <c r="D11">
        <v>2</v>
      </c>
      <c r="E11" t="s">
        <v>15</v>
      </c>
      <c r="F11" t="s">
        <v>408</v>
      </c>
    </row>
    <row r="12" spans="1:6" x14ac:dyDescent="0.25">
      <c r="A12">
        <v>10</v>
      </c>
      <c r="B12">
        <v>187</v>
      </c>
      <c r="C12" t="s">
        <v>3667</v>
      </c>
      <c r="D12">
        <v>4</v>
      </c>
      <c r="E12" t="s">
        <v>15</v>
      </c>
      <c r="F12" t="s">
        <v>408</v>
      </c>
    </row>
    <row r="13" spans="1:6" x14ac:dyDescent="0.25">
      <c r="A13">
        <v>11</v>
      </c>
      <c r="B13">
        <v>188</v>
      </c>
      <c r="C13" t="s">
        <v>3667</v>
      </c>
      <c r="D13">
        <v>1</v>
      </c>
      <c r="E13" t="s">
        <v>15</v>
      </c>
      <c r="F13" t="s">
        <v>408</v>
      </c>
    </row>
    <row r="14" spans="1:6" x14ac:dyDescent="0.25">
      <c r="A14">
        <v>12</v>
      </c>
      <c r="B14">
        <v>189</v>
      </c>
      <c r="C14" t="s">
        <v>3667</v>
      </c>
      <c r="D14">
        <v>7</v>
      </c>
      <c r="E14" t="s">
        <v>15</v>
      </c>
      <c r="F14" t="s">
        <v>408</v>
      </c>
    </row>
    <row r="15" spans="1:6" x14ac:dyDescent="0.25">
      <c r="A15">
        <v>13</v>
      </c>
      <c r="B15">
        <v>190</v>
      </c>
      <c r="C15" t="s">
        <v>3667</v>
      </c>
      <c r="D15">
        <v>11</v>
      </c>
      <c r="E15" t="s">
        <v>15</v>
      </c>
      <c r="F15" t="s">
        <v>408</v>
      </c>
    </row>
    <row r="16" spans="1:6" x14ac:dyDescent="0.25">
      <c r="A16">
        <v>14</v>
      </c>
      <c r="B16">
        <v>191</v>
      </c>
      <c r="C16" t="s">
        <v>3667</v>
      </c>
      <c r="D16">
        <v>6</v>
      </c>
      <c r="E16" t="s">
        <v>15</v>
      </c>
      <c r="F16" t="s">
        <v>408</v>
      </c>
    </row>
    <row r="17" spans="1:6" x14ac:dyDescent="0.25">
      <c r="A17">
        <v>15</v>
      </c>
      <c r="B17">
        <v>192</v>
      </c>
      <c r="C17" t="s">
        <v>3667</v>
      </c>
      <c r="D17">
        <v>4</v>
      </c>
      <c r="E17" t="s">
        <v>15</v>
      </c>
      <c r="F17" t="s">
        <v>1218</v>
      </c>
    </row>
    <row r="18" spans="1:6" x14ac:dyDescent="0.25">
      <c r="A18">
        <v>16</v>
      </c>
      <c r="B18">
        <v>193</v>
      </c>
      <c r="C18" t="s">
        <v>3667</v>
      </c>
      <c r="D18">
        <v>1</v>
      </c>
      <c r="E18" t="s">
        <v>15</v>
      </c>
      <c r="F18" t="s">
        <v>1218</v>
      </c>
    </row>
    <row r="19" spans="1:6" x14ac:dyDescent="0.25">
      <c r="A19">
        <v>17</v>
      </c>
      <c r="B19">
        <v>194</v>
      </c>
      <c r="C19" t="s">
        <v>3667</v>
      </c>
      <c r="D19">
        <v>1</v>
      </c>
      <c r="E19" t="s">
        <v>15</v>
      </c>
      <c r="F19" t="s">
        <v>1218</v>
      </c>
    </row>
    <row r="20" spans="1:6" x14ac:dyDescent="0.25">
      <c r="A20">
        <v>18</v>
      </c>
      <c r="B20">
        <v>195</v>
      </c>
      <c r="C20" t="s">
        <v>3667</v>
      </c>
      <c r="D20">
        <v>3</v>
      </c>
      <c r="E20" t="s">
        <v>15</v>
      </c>
      <c r="F20" t="s">
        <v>1218</v>
      </c>
    </row>
    <row r="21" spans="1:6" x14ac:dyDescent="0.25">
      <c r="A21">
        <v>19</v>
      </c>
      <c r="B21">
        <v>196</v>
      </c>
      <c r="C21" t="s">
        <v>3667</v>
      </c>
      <c r="D21">
        <v>3</v>
      </c>
      <c r="E21" t="s">
        <v>15</v>
      </c>
      <c r="F21" t="s">
        <v>1218</v>
      </c>
    </row>
    <row r="22" spans="1:6" x14ac:dyDescent="0.25">
      <c r="A22">
        <v>20</v>
      </c>
      <c r="B22">
        <v>197</v>
      </c>
      <c r="C22" t="s">
        <v>3667</v>
      </c>
      <c r="D22">
        <v>4</v>
      </c>
      <c r="E22" t="s">
        <v>15</v>
      </c>
      <c r="F22" t="s">
        <v>1069</v>
      </c>
    </row>
    <row r="23" spans="1:6" x14ac:dyDescent="0.25">
      <c r="A23">
        <v>21</v>
      </c>
      <c r="B23">
        <v>198</v>
      </c>
      <c r="C23" t="s">
        <v>3667</v>
      </c>
      <c r="D23">
        <v>1</v>
      </c>
      <c r="E23" t="s">
        <v>15</v>
      </c>
      <c r="F23" t="s">
        <v>1069</v>
      </c>
    </row>
    <row r="24" spans="1:6" x14ac:dyDescent="0.25">
      <c r="A24">
        <v>22</v>
      </c>
      <c r="B24">
        <v>199</v>
      </c>
      <c r="C24" t="s">
        <v>3667</v>
      </c>
      <c r="D24">
        <v>2</v>
      </c>
      <c r="E24" t="s">
        <v>15</v>
      </c>
      <c r="F24" t="s">
        <v>1069</v>
      </c>
    </row>
    <row r="25" spans="1:6" x14ac:dyDescent="0.25">
      <c r="A25">
        <v>23</v>
      </c>
      <c r="B25">
        <v>200</v>
      </c>
      <c r="C25" t="s">
        <v>3667</v>
      </c>
      <c r="D25">
        <v>2</v>
      </c>
      <c r="E25" t="s">
        <v>15</v>
      </c>
      <c r="F25" t="s">
        <v>1069</v>
      </c>
    </row>
    <row r="26" spans="1:6" x14ac:dyDescent="0.25">
      <c r="A26">
        <v>24</v>
      </c>
      <c r="B26">
        <v>201</v>
      </c>
      <c r="C26" t="s">
        <v>3667</v>
      </c>
      <c r="D26">
        <v>7</v>
      </c>
      <c r="E26" t="s">
        <v>15</v>
      </c>
      <c r="F26" t="s">
        <v>3668</v>
      </c>
    </row>
    <row r="27" spans="1:6" x14ac:dyDescent="0.25">
      <c r="A27">
        <v>25</v>
      </c>
      <c r="B27">
        <v>202</v>
      </c>
      <c r="C27" t="s">
        <v>3667</v>
      </c>
      <c r="D27">
        <v>2</v>
      </c>
      <c r="E27" t="s">
        <v>15</v>
      </c>
      <c r="F27" t="s">
        <v>3668</v>
      </c>
    </row>
    <row r="28" spans="1:6" x14ac:dyDescent="0.25">
      <c r="A28">
        <v>26</v>
      </c>
      <c r="B28">
        <v>203</v>
      </c>
      <c r="C28" t="s">
        <v>3667</v>
      </c>
      <c r="D28">
        <v>3</v>
      </c>
      <c r="E28" t="s">
        <v>15</v>
      </c>
      <c r="F28" t="s">
        <v>3668</v>
      </c>
    </row>
    <row r="29" spans="1:6" x14ac:dyDescent="0.25">
      <c r="A29">
        <v>27</v>
      </c>
      <c r="B29">
        <v>204</v>
      </c>
      <c r="C29" t="s">
        <v>3667</v>
      </c>
      <c r="D29">
        <v>130</v>
      </c>
      <c r="E29" t="s">
        <v>15</v>
      </c>
      <c r="F29" t="s">
        <v>3668</v>
      </c>
    </row>
    <row r="30" spans="1:6" x14ac:dyDescent="0.25">
      <c r="A30">
        <v>28</v>
      </c>
      <c r="B30">
        <v>205</v>
      </c>
      <c r="C30" t="s">
        <v>3667</v>
      </c>
      <c r="D30">
        <v>1</v>
      </c>
      <c r="E30" t="s">
        <v>15</v>
      </c>
      <c r="F30" t="s">
        <v>3668</v>
      </c>
    </row>
    <row r="31" spans="1:6" x14ac:dyDescent="0.25">
      <c r="A31">
        <v>29</v>
      </c>
      <c r="B31">
        <v>206</v>
      </c>
      <c r="C31" t="s">
        <v>3667</v>
      </c>
      <c r="D31">
        <v>3</v>
      </c>
      <c r="E31" t="s">
        <v>15</v>
      </c>
      <c r="F31" t="s">
        <v>3668</v>
      </c>
    </row>
    <row r="32" spans="1:6" x14ac:dyDescent="0.25">
      <c r="A32">
        <v>30</v>
      </c>
      <c r="B32">
        <v>207</v>
      </c>
      <c r="C32" t="s">
        <v>3667</v>
      </c>
      <c r="D32">
        <v>3</v>
      </c>
      <c r="E32" t="s">
        <v>15</v>
      </c>
      <c r="F32" t="s">
        <v>3668</v>
      </c>
    </row>
    <row r="33" spans="1:6" x14ac:dyDescent="0.25">
      <c r="A33">
        <v>31</v>
      </c>
      <c r="B33">
        <v>208</v>
      </c>
      <c r="C33" t="s">
        <v>3667</v>
      </c>
      <c r="D33">
        <v>75</v>
      </c>
      <c r="E33" t="s">
        <v>15</v>
      </c>
      <c r="F33" t="s">
        <v>3668</v>
      </c>
    </row>
    <row r="34" spans="1:6" x14ac:dyDescent="0.25">
      <c r="A34">
        <v>32</v>
      </c>
      <c r="B34">
        <v>209</v>
      </c>
      <c r="C34" t="s">
        <v>3667</v>
      </c>
      <c r="D34">
        <v>134</v>
      </c>
      <c r="E34" t="s">
        <v>15</v>
      </c>
      <c r="F34" t="s">
        <v>3668</v>
      </c>
    </row>
    <row r="35" spans="1:6" x14ac:dyDescent="0.25">
      <c r="A35">
        <v>33</v>
      </c>
      <c r="B35">
        <v>210</v>
      </c>
      <c r="C35" t="s">
        <v>3667</v>
      </c>
      <c r="D35">
        <v>3</v>
      </c>
      <c r="E35" t="s">
        <v>15</v>
      </c>
      <c r="F35" t="s">
        <v>1101</v>
      </c>
    </row>
    <row r="36" spans="1:6" x14ac:dyDescent="0.25">
      <c r="A36">
        <v>34</v>
      </c>
      <c r="B36">
        <v>211</v>
      </c>
      <c r="C36" t="s">
        <v>3667</v>
      </c>
      <c r="D36">
        <v>6</v>
      </c>
      <c r="E36" t="s">
        <v>15</v>
      </c>
      <c r="F36" t="s">
        <v>1101</v>
      </c>
    </row>
    <row r="37" spans="1:6" x14ac:dyDescent="0.25">
      <c r="A37">
        <v>35</v>
      </c>
      <c r="B37">
        <v>212</v>
      </c>
      <c r="C37" t="s">
        <v>3667</v>
      </c>
      <c r="D37">
        <v>1</v>
      </c>
      <c r="E37" t="s">
        <v>15</v>
      </c>
      <c r="F37" t="s">
        <v>1101</v>
      </c>
    </row>
    <row r="38" spans="1:6" x14ac:dyDescent="0.25">
      <c r="A38">
        <v>36</v>
      </c>
      <c r="B38">
        <v>213</v>
      </c>
      <c r="C38" t="s">
        <v>3667</v>
      </c>
      <c r="D38">
        <v>3</v>
      </c>
      <c r="E38" t="s">
        <v>15</v>
      </c>
      <c r="F38" t="s">
        <v>579</v>
      </c>
    </row>
    <row r="39" spans="1:6" x14ac:dyDescent="0.25">
      <c r="A39">
        <v>37</v>
      </c>
      <c r="B39">
        <v>214</v>
      </c>
      <c r="C39" t="s">
        <v>3667</v>
      </c>
      <c r="D39">
        <v>5</v>
      </c>
      <c r="E39" t="s">
        <v>15</v>
      </c>
      <c r="F39" t="s">
        <v>579</v>
      </c>
    </row>
    <row r="40" spans="1:6" x14ac:dyDescent="0.25">
      <c r="A40">
        <v>38</v>
      </c>
      <c r="B40">
        <v>215</v>
      </c>
      <c r="C40" t="s">
        <v>3667</v>
      </c>
      <c r="D40">
        <v>6</v>
      </c>
      <c r="E40" t="s">
        <v>15</v>
      </c>
      <c r="F40" t="s">
        <v>579</v>
      </c>
    </row>
    <row r="41" spans="1:6" x14ac:dyDescent="0.25">
      <c r="A41">
        <v>39</v>
      </c>
      <c r="B41">
        <v>216</v>
      </c>
      <c r="C41" t="s">
        <v>3667</v>
      </c>
      <c r="D41">
        <v>6</v>
      </c>
      <c r="E41" t="s">
        <v>15</v>
      </c>
      <c r="F41" t="s">
        <v>579</v>
      </c>
    </row>
    <row r="42" spans="1:6" x14ac:dyDescent="0.25">
      <c r="A42">
        <v>40</v>
      </c>
      <c r="B42">
        <v>217</v>
      </c>
      <c r="C42" t="s">
        <v>3667</v>
      </c>
      <c r="D42">
        <v>3</v>
      </c>
      <c r="E42" t="s">
        <v>15</v>
      </c>
      <c r="F42" t="s">
        <v>669</v>
      </c>
    </row>
    <row r="43" spans="1:6" x14ac:dyDescent="0.25">
      <c r="A43">
        <v>41</v>
      </c>
      <c r="B43">
        <v>218</v>
      </c>
      <c r="C43" t="s">
        <v>3667</v>
      </c>
      <c r="D43">
        <v>9</v>
      </c>
      <c r="E43" t="s">
        <v>15</v>
      </c>
      <c r="F43" t="s">
        <v>669</v>
      </c>
    </row>
    <row r="44" spans="1:6" x14ac:dyDescent="0.25">
      <c r="A44">
        <v>42</v>
      </c>
      <c r="B44">
        <v>219</v>
      </c>
      <c r="C44" t="s">
        <v>3667</v>
      </c>
      <c r="D44">
        <v>14</v>
      </c>
      <c r="E44" t="s">
        <v>15</v>
      </c>
      <c r="F44" t="s">
        <v>669</v>
      </c>
    </row>
    <row r="45" spans="1:6" x14ac:dyDescent="0.25">
      <c r="A45">
        <v>43</v>
      </c>
      <c r="B45">
        <v>220</v>
      </c>
      <c r="C45" t="s">
        <v>3667</v>
      </c>
      <c r="D45">
        <v>2</v>
      </c>
      <c r="E45" t="s">
        <v>15</v>
      </c>
      <c r="F45" t="s">
        <v>669</v>
      </c>
    </row>
    <row r="46" spans="1:6" x14ac:dyDescent="0.25">
      <c r="A46">
        <v>44</v>
      </c>
      <c r="B46">
        <v>221</v>
      </c>
      <c r="C46" t="s">
        <v>3667</v>
      </c>
      <c r="D46">
        <v>2</v>
      </c>
      <c r="E46" t="s">
        <v>15</v>
      </c>
      <c r="F46" t="s">
        <v>669</v>
      </c>
    </row>
    <row r="47" spans="1:6" x14ac:dyDescent="0.25">
      <c r="A47">
        <v>45</v>
      </c>
      <c r="B47">
        <v>222</v>
      </c>
      <c r="C47" t="s">
        <v>3667</v>
      </c>
      <c r="D47">
        <v>2</v>
      </c>
      <c r="E47" t="s">
        <v>15</v>
      </c>
      <c r="F47" t="s">
        <v>669</v>
      </c>
    </row>
    <row r="48" spans="1:6" x14ac:dyDescent="0.25">
      <c r="A48">
        <v>46</v>
      </c>
      <c r="B48">
        <v>223</v>
      </c>
      <c r="C48" t="s">
        <v>3667</v>
      </c>
      <c r="D48">
        <v>6</v>
      </c>
      <c r="E48" t="s">
        <v>15</v>
      </c>
      <c r="F48" t="s">
        <v>1086</v>
      </c>
    </row>
    <row r="49" spans="1:6" x14ac:dyDescent="0.25">
      <c r="A49">
        <v>47</v>
      </c>
      <c r="B49">
        <v>224</v>
      </c>
      <c r="C49" t="s">
        <v>3667</v>
      </c>
      <c r="D49">
        <v>2</v>
      </c>
      <c r="E49" t="s">
        <v>15</v>
      </c>
      <c r="F49" t="s">
        <v>1086</v>
      </c>
    </row>
    <row r="50" spans="1:6" x14ac:dyDescent="0.25">
      <c r="A50">
        <v>48</v>
      </c>
      <c r="B50">
        <v>225</v>
      </c>
      <c r="C50" t="s">
        <v>3667</v>
      </c>
      <c r="D50">
        <v>5</v>
      </c>
      <c r="E50" t="s">
        <v>15</v>
      </c>
      <c r="F50" t="s">
        <v>72</v>
      </c>
    </row>
    <row r="51" spans="1:6" x14ac:dyDescent="0.25">
      <c r="A51">
        <v>49</v>
      </c>
      <c r="B51">
        <v>226</v>
      </c>
      <c r="C51" t="s">
        <v>3667</v>
      </c>
      <c r="D51">
        <v>1</v>
      </c>
      <c r="E51" t="s">
        <v>15</v>
      </c>
      <c r="F51" t="s">
        <v>72</v>
      </c>
    </row>
    <row r="52" spans="1:6" x14ac:dyDescent="0.25">
      <c r="A52">
        <v>50</v>
      </c>
      <c r="B52">
        <v>227</v>
      </c>
      <c r="C52" t="s">
        <v>3667</v>
      </c>
      <c r="D52">
        <v>8</v>
      </c>
      <c r="E52" t="s">
        <v>15</v>
      </c>
      <c r="F52" t="s">
        <v>72</v>
      </c>
    </row>
    <row r="53" spans="1:6" x14ac:dyDescent="0.25">
      <c r="A53">
        <v>51</v>
      </c>
      <c r="B53">
        <v>228</v>
      </c>
      <c r="C53" t="s">
        <v>3667</v>
      </c>
      <c r="D53">
        <v>9</v>
      </c>
      <c r="E53" t="s">
        <v>15</v>
      </c>
      <c r="F53" t="s">
        <v>72</v>
      </c>
    </row>
    <row r="54" spans="1:6" x14ac:dyDescent="0.25">
      <c r="A54">
        <v>52</v>
      </c>
      <c r="B54">
        <v>229</v>
      </c>
      <c r="C54" t="s">
        <v>3667</v>
      </c>
      <c r="D54">
        <v>14</v>
      </c>
      <c r="E54" t="s">
        <v>15</v>
      </c>
      <c r="F54" t="s">
        <v>72</v>
      </c>
    </row>
    <row r="55" spans="1:6" x14ac:dyDescent="0.25">
      <c r="A55">
        <v>53</v>
      </c>
      <c r="B55">
        <v>230</v>
      </c>
      <c r="C55" t="s">
        <v>3667</v>
      </c>
      <c r="D55">
        <v>9</v>
      </c>
      <c r="E55" t="s">
        <v>15</v>
      </c>
      <c r="F55" t="s">
        <v>72</v>
      </c>
    </row>
    <row r="56" spans="1:6" x14ac:dyDescent="0.25">
      <c r="A56">
        <v>54</v>
      </c>
      <c r="B56">
        <v>231</v>
      </c>
      <c r="C56" t="s">
        <v>3667</v>
      </c>
      <c r="D56">
        <v>38</v>
      </c>
      <c r="E56" t="s">
        <v>15</v>
      </c>
      <c r="F56" t="s">
        <v>3103</v>
      </c>
    </row>
    <row r="57" spans="1:6" x14ac:dyDescent="0.25">
      <c r="A57">
        <v>55</v>
      </c>
      <c r="B57">
        <v>232</v>
      </c>
      <c r="C57" t="s">
        <v>3667</v>
      </c>
      <c r="D57">
        <v>1</v>
      </c>
      <c r="E57" t="s">
        <v>15</v>
      </c>
      <c r="F57" t="s">
        <v>3103</v>
      </c>
    </row>
    <row r="58" spans="1:6" x14ac:dyDescent="0.25">
      <c r="A58">
        <v>56</v>
      </c>
      <c r="B58">
        <v>233</v>
      </c>
      <c r="C58" t="s">
        <v>3667</v>
      </c>
      <c r="D58">
        <v>6</v>
      </c>
      <c r="E58" t="s">
        <v>15</v>
      </c>
      <c r="F58" t="s">
        <v>422</v>
      </c>
    </row>
    <row r="59" spans="1:6" x14ac:dyDescent="0.25">
      <c r="A59">
        <v>57</v>
      </c>
      <c r="B59">
        <v>234</v>
      </c>
      <c r="C59" t="s">
        <v>3667</v>
      </c>
      <c r="D59">
        <v>18</v>
      </c>
      <c r="E59" t="s">
        <v>15</v>
      </c>
      <c r="F59" t="s">
        <v>422</v>
      </c>
    </row>
    <row r="60" spans="1:6" x14ac:dyDescent="0.25">
      <c r="A60">
        <v>58</v>
      </c>
      <c r="B60">
        <v>235</v>
      </c>
      <c r="C60" t="s">
        <v>3667</v>
      </c>
      <c r="D60">
        <v>3</v>
      </c>
      <c r="E60" t="s">
        <v>15</v>
      </c>
      <c r="F60" t="s">
        <v>422</v>
      </c>
    </row>
    <row r="61" spans="1:6" x14ac:dyDescent="0.25">
      <c r="A61">
        <v>59</v>
      </c>
      <c r="B61">
        <v>236</v>
      </c>
      <c r="C61" t="s">
        <v>3667</v>
      </c>
      <c r="D61">
        <v>3</v>
      </c>
      <c r="E61" t="s">
        <v>15</v>
      </c>
      <c r="F61" t="s">
        <v>422</v>
      </c>
    </row>
    <row r="62" spans="1:6" x14ac:dyDescent="0.25">
      <c r="A62">
        <v>60</v>
      </c>
      <c r="B62">
        <v>237</v>
      </c>
      <c r="C62" t="s">
        <v>3667</v>
      </c>
      <c r="D62">
        <v>15</v>
      </c>
      <c r="E62" t="s">
        <v>15</v>
      </c>
      <c r="F62" t="s">
        <v>422</v>
      </c>
    </row>
    <row r="63" spans="1:6" x14ac:dyDescent="0.25">
      <c r="A63">
        <v>61</v>
      </c>
      <c r="B63">
        <v>238</v>
      </c>
      <c r="C63" t="s">
        <v>3667</v>
      </c>
      <c r="D63">
        <v>3</v>
      </c>
      <c r="E63" t="s">
        <v>15</v>
      </c>
      <c r="F63" t="s">
        <v>23</v>
      </c>
    </row>
    <row r="64" spans="1:6" x14ac:dyDescent="0.25">
      <c r="A64">
        <v>62</v>
      </c>
      <c r="B64">
        <v>239</v>
      </c>
      <c r="C64" t="s">
        <v>3667</v>
      </c>
      <c r="D64">
        <v>13</v>
      </c>
      <c r="E64" t="s">
        <v>15</v>
      </c>
      <c r="F64" t="s">
        <v>23</v>
      </c>
    </row>
    <row r="65" spans="1:6" x14ac:dyDescent="0.25">
      <c r="A65">
        <v>63</v>
      </c>
      <c r="B65">
        <v>240</v>
      </c>
      <c r="C65" t="s">
        <v>3667</v>
      </c>
      <c r="D65">
        <v>20</v>
      </c>
      <c r="E65" t="s">
        <v>15</v>
      </c>
      <c r="F65" t="s">
        <v>23</v>
      </c>
    </row>
    <row r="66" spans="1:6" x14ac:dyDescent="0.25">
      <c r="A66">
        <v>64</v>
      </c>
      <c r="B66">
        <v>241</v>
      </c>
      <c r="C66" t="s">
        <v>3667</v>
      </c>
      <c r="D66">
        <v>2</v>
      </c>
      <c r="E66" t="s">
        <v>15</v>
      </c>
      <c r="F66" t="s">
        <v>23</v>
      </c>
    </row>
    <row r="67" spans="1:6" x14ac:dyDescent="0.25">
      <c r="A67">
        <v>65</v>
      </c>
      <c r="B67">
        <v>242</v>
      </c>
      <c r="C67" t="s">
        <v>3667</v>
      </c>
      <c r="D67">
        <v>4</v>
      </c>
      <c r="E67" t="s">
        <v>15</v>
      </c>
      <c r="F67" t="s">
        <v>23</v>
      </c>
    </row>
    <row r="68" spans="1:6" x14ac:dyDescent="0.25">
      <c r="A68">
        <v>66</v>
      </c>
      <c r="B68">
        <v>243</v>
      </c>
      <c r="C68" t="s">
        <v>3667</v>
      </c>
      <c r="D68">
        <v>14</v>
      </c>
      <c r="E68" t="s">
        <v>15</v>
      </c>
      <c r="F68" t="s">
        <v>23</v>
      </c>
    </row>
    <row r="69" spans="1:6" x14ac:dyDescent="0.25">
      <c r="A69">
        <v>67</v>
      </c>
      <c r="B69">
        <v>244</v>
      </c>
      <c r="C69" t="s">
        <v>3667</v>
      </c>
      <c r="D69">
        <v>5</v>
      </c>
      <c r="E69" t="s">
        <v>15</v>
      </c>
      <c r="F69" t="s">
        <v>588</v>
      </c>
    </row>
    <row r="70" spans="1:6" x14ac:dyDescent="0.25">
      <c r="A70">
        <v>68</v>
      </c>
      <c r="B70">
        <v>245</v>
      </c>
      <c r="C70" t="s">
        <v>3667</v>
      </c>
      <c r="D70">
        <v>2</v>
      </c>
      <c r="E70" t="s">
        <v>15</v>
      </c>
      <c r="F70" t="s">
        <v>588</v>
      </c>
    </row>
    <row r="71" spans="1:6" x14ac:dyDescent="0.25">
      <c r="A71">
        <v>69</v>
      </c>
      <c r="B71">
        <v>246</v>
      </c>
      <c r="C71" t="s">
        <v>3667</v>
      </c>
      <c r="D71">
        <v>5</v>
      </c>
      <c r="E71" t="s">
        <v>15</v>
      </c>
      <c r="F71" t="s">
        <v>68</v>
      </c>
    </row>
    <row r="72" spans="1:6" x14ac:dyDescent="0.25">
      <c r="A72">
        <v>70</v>
      </c>
      <c r="B72">
        <v>247</v>
      </c>
      <c r="C72" t="s">
        <v>3667</v>
      </c>
      <c r="D72">
        <v>9</v>
      </c>
      <c r="E72" t="s">
        <v>15</v>
      </c>
      <c r="F72" t="s">
        <v>68</v>
      </c>
    </row>
    <row r="73" spans="1:6" x14ac:dyDescent="0.25">
      <c r="A73">
        <v>71</v>
      </c>
      <c r="B73">
        <v>248</v>
      </c>
      <c r="C73" t="s">
        <v>3667</v>
      </c>
      <c r="D73">
        <v>22</v>
      </c>
      <c r="E73" t="s">
        <v>15</v>
      </c>
      <c r="F73" t="s">
        <v>68</v>
      </c>
    </row>
    <row r="74" spans="1:6" x14ac:dyDescent="0.25">
      <c r="A74">
        <v>72</v>
      </c>
      <c r="B74">
        <v>249</v>
      </c>
      <c r="C74" t="s">
        <v>3667</v>
      </c>
      <c r="D74">
        <v>4</v>
      </c>
      <c r="E74" t="s">
        <v>15</v>
      </c>
      <c r="F74" t="s">
        <v>3669</v>
      </c>
    </row>
    <row r="75" spans="1:6" x14ac:dyDescent="0.25">
      <c r="A75">
        <v>73</v>
      </c>
      <c r="B75">
        <v>250</v>
      </c>
      <c r="C75" t="s">
        <v>3667</v>
      </c>
      <c r="D75">
        <v>10</v>
      </c>
      <c r="E75" t="s">
        <v>15</v>
      </c>
      <c r="F75" t="s">
        <v>3669</v>
      </c>
    </row>
    <row r="76" spans="1:6" x14ac:dyDescent="0.25">
      <c r="A76">
        <v>74</v>
      </c>
      <c r="B76">
        <v>251</v>
      </c>
      <c r="C76" t="s">
        <v>3667</v>
      </c>
      <c r="D76">
        <v>11</v>
      </c>
      <c r="E76" t="s">
        <v>15</v>
      </c>
      <c r="F76" t="s">
        <v>3669</v>
      </c>
    </row>
    <row r="77" spans="1:6" x14ac:dyDescent="0.25">
      <c r="A77">
        <v>75</v>
      </c>
      <c r="B77">
        <v>252</v>
      </c>
      <c r="C77" t="s">
        <v>3667</v>
      </c>
      <c r="D77">
        <v>7</v>
      </c>
      <c r="E77" t="s">
        <v>15</v>
      </c>
      <c r="F77" t="s">
        <v>3669</v>
      </c>
    </row>
    <row r="78" spans="1:6" x14ac:dyDescent="0.25">
      <c r="A78">
        <v>76</v>
      </c>
      <c r="B78">
        <v>253</v>
      </c>
      <c r="C78" t="s">
        <v>3667</v>
      </c>
      <c r="D78">
        <v>7</v>
      </c>
      <c r="E78" t="s">
        <v>15</v>
      </c>
      <c r="F78" t="s">
        <v>3669</v>
      </c>
    </row>
    <row r="79" spans="1:6" x14ac:dyDescent="0.25">
      <c r="A79">
        <v>77</v>
      </c>
      <c r="B79">
        <v>254</v>
      </c>
      <c r="C79" t="s">
        <v>3667</v>
      </c>
      <c r="D79">
        <v>2</v>
      </c>
      <c r="E79" t="s">
        <v>15</v>
      </c>
      <c r="F79" t="s">
        <v>3669</v>
      </c>
    </row>
    <row r="80" spans="1:6" x14ac:dyDescent="0.25">
      <c r="A80">
        <v>78</v>
      </c>
      <c r="B80">
        <v>255</v>
      </c>
      <c r="C80" t="s">
        <v>3667</v>
      </c>
      <c r="D80">
        <v>14</v>
      </c>
      <c r="E80" t="s">
        <v>15</v>
      </c>
      <c r="F80" t="s">
        <v>3669</v>
      </c>
    </row>
    <row r="81" spans="1:6" x14ac:dyDescent="0.25">
      <c r="A81">
        <v>79</v>
      </c>
      <c r="B81">
        <v>256</v>
      </c>
      <c r="C81" t="s">
        <v>3667</v>
      </c>
      <c r="D81">
        <v>33</v>
      </c>
      <c r="E81" t="s">
        <v>15</v>
      </c>
      <c r="F81" t="s">
        <v>3669</v>
      </c>
    </row>
    <row r="82" spans="1:6" x14ac:dyDescent="0.25">
      <c r="A82">
        <v>80</v>
      </c>
      <c r="B82">
        <v>257</v>
      </c>
      <c r="C82" t="s">
        <v>3667</v>
      </c>
      <c r="D82">
        <v>7</v>
      </c>
      <c r="E82" t="s">
        <v>15</v>
      </c>
      <c r="F82" t="s">
        <v>3669</v>
      </c>
    </row>
    <row r="83" spans="1:6" x14ac:dyDescent="0.25">
      <c r="A83">
        <v>81</v>
      </c>
      <c r="B83">
        <v>258</v>
      </c>
      <c r="C83" t="s">
        <v>3667</v>
      </c>
      <c r="D83">
        <v>15</v>
      </c>
      <c r="E83" t="s">
        <v>15</v>
      </c>
      <c r="F83" t="s">
        <v>1076</v>
      </c>
    </row>
    <row r="84" spans="1:6" x14ac:dyDescent="0.25">
      <c r="A84">
        <v>82</v>
      </c>
      <c r="B84">
        <v>259</v>
      </c>
      <c r="C84" t="s">
        <v>3667</v>
      </c>
      <c r="D84">
        <v>3</v>
      </c>
      <c r="E84" t="s">
        <v>15</v>
      </c>
      <c r="F84" t="s">
        <v>1076</v>
      </c>
    </row>
    <row r="85" spans="1:6" x14ac:dyDescent="0.25">
      <c r="A85">
        <v>83</v>
      </c>
      <c r="B85">
        <v>260</v>
      </c>
      <c r="C85" t="s">
        <v>3667</v>
      </c>
      <c r="D85">
        <v>8</v>
      </c>
      <c r="E85" t="s">
        <v>15</v>
      </c>
      <c r="F85" t="s">
        <v>16</v>
      </c>
    </row>
    <row r="86" spans="1:6" x14ac:dyDescent="0.25">
      <c r="A86">
        <v>84</v>
      </c>
      <c r="B86">
        <v>261</v>
      </c>
      <c r="C86" t="s">
        <v>3667</v>
      </c>
      <c r="D86">
        <v>10</v>
      </c>
      <c r="E86" t="s">
        <v>15</v>
      </c>
      <c r="F86" t="s">
        <v>16</v>
      </c>
    </row>
    <row r="87" spans="1:6" x14ac:dyDescent="0.25">
      <c r="A87">
        <v>85</v>
      </c>
      <c r="B87">
        <v>262</v>
      </c>
      <c r="C87" t="s">
        <v>3667</v>
      </c>
      <c r="D87">
        <v>12</v>
      </c>
      <c r="E87" t="s">
        <v>15</v>
      </c>
      <c r="F87" t="s">
        <v>16</v>
      </c>
    </row>
    <row r="88" spans="1:6" x14ac:dyDescent="0.25">
      <c r="A88">
        <v>86</v>
      </c>
      <c r="B88">
        <v>263</v>
      </c>
      <c r="C88" t="s">
        <v>3667</v>
      </c>
      <c r="D88">
        <v>3</v>
      </c>
      <c r="E88" t="s">
        <v>15</v>
      </c>
      <c r="F88" t="s">
        <v>16</v>
      </c>
    </row>
    <row r="89" spans="1:6" x14ac:dyDescent="0.25">
      <c r="A89">
        <v>87</v>
      </c>
      <c r="B89">
        <v>264</v>
      </c>
      <c r="C89" t="s">
        <v>3667</v>
      </c>
      <c r="D89">
        <v>5</v>
      </c>
      <c r="E89" t="s">
        <v>15</v>
      </c>
      <c r="F89" t="s">
        <v>16</v>
      </c>
    </row>
    <row r="90" spans="1:6" x14ac:dyDescent="0.25">
      <c r="A90">
        <v>88</v>
      </c>
      <c r="B90">
        <v>265</v>
      </c>
      <c r="C90" t="s">
        <v>3667</v>
      </c>
      <c r="D90">
        <v>34</v>
      </c>
      <c r="E90" t="s">
        <v>15</v>
      </c>
      <c r="F90" t="s">
        <v>16</v>
      </c>
    </row>
    <row r="91" spans="1:6" x14ac:dyDescent="0.25">
      <c r="A91">
        <v>89</v>
      </c>
      <c r="B91">
        <v>266</v>
      </c>
      <c r="C91" t="s">
        <v>3667</v>
      </c>
      <c r="D91">
        <v>2</v>
      </c>
      <c r="E91" t="s">
        <v>15</v>
      </c>
      <c r="F91" t="s">
        <v>651</v>
      </c>
    </row>
    <row r="92" spans="1:6" x14ac:dyDescent="0.25">
      <c r="A92">
        <v>90</v>
      </c>
      <c r="B92">
        <v>267</v>
      </c>
      <c r="C92" t="s">
        <v>3667</v>
      </c>
      <c r="D92">
        <v>2</v>
      </c>
      <c r="E92" t="s">
        <v>15</v>
      </c>
      <c r="F92" t="s">
        <v>651</v>
      </c>
    </row>
    <row r="93" spans="1:6" x14ac:dyDescent="0.25">
      <c r="A93">
        <v>91</v>
      </c>
      <c r="B93">
        <v>268</v>
      </c>
      <c r="C93" t="s">
        <v>3667</v>
      </c>
      <c r="D93">
        <v>7</v>
      </c>
      <c r="E93" t="s">
        <v>15</v>
      </c>
      <c r="F93" t="s">
        <v>651</v>
      </c>
    </row>
    <row r="94" spans="1:6" x14ac:dyDescent="0.25">
      <c r="A94">
        <v>92</v>
      </c>
      <c r="B94">
        <v>269</v>
      </c>
      <c r="C94" t="s">
        <v>3667</v>
      </c>
      <c r="D94">
        <v>3</v>
      </c>
      <c r="E94" t="s">
        <v>15</v>
      </c>
      <c r="F94" t="s">
        <v>651</v>
      </c>
    </row>
  </sheetData>
  <autoFilter ref="A2:F94" xr:uid="{053618DD-CDC4-43A8-AA68-23507D1B494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EACF5-8BFC-4F1B-9B42-AC008FE50CD2}">
  <dimension ref="A1:W22"/>
  <sheetViews>
    <sheetView workbookViewId="0">
      <selection activeCell="A2" sqref="A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252</v>
      </c>
      <c r="B2" s="8">
        <f>M14</f>
        <v>7</v>
      </c>
      <c r="C2" s="8" t="str">
        <f>E17</f>
        <v>TARNÓW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2893410</v>
      </c>
      <c r="B16" s="4" t="s">
        <v>3450</v>
      </c>
      <c r="C16" s="5" t="s">
        <v>3451</v>
      </c>
      <c r="D16" s="6" t="s">
        <v>15</v>
      </c>
      <c r="E16" s="6" t="s">
        <v>1464</v>
      </c>
      <c r="F16" s="6" t="s">
        <v>1464</v>
      </c>
      <c r="G16" s="6" t="s">
        <v>3442</v>
      </c>
      <c r="H16" s="6" t="s">
        <v>1464</v>
      </c>
      <c r="I16" s="6" t="s">
        <v>3452</v>
      </c>
      <c r="J16" s="6" t="s">
        <v>3453</v>
      </c>
      <c r="K16" s="7">
        <v>2</v>
      </c>
      <c r="L16" s="6">
        <v>643998</v>
      </c>
      <c r="M16" s="6">
        <v>239550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2895139</v>
      </c>
      <c r="B17" s="4" t="s">
        <v>3464</v>
      </c>
      <c r="C17" s="5" t="s">
        <v>3465</v>
      </c>
      <c r="D17" s="6" t="s">
        <v>15</v>
      </c>
      <c r="E17" s="6" t="s">
        <v>1464</v>
      </c>
      <c r="F17" s="6" t="s">
        <v>1464</v>
      </c>
      <c r="G17" s="6" t="s">
        <v>3442</v>
      </c>
      <c r="H17" s="6" t="s">
        <v>1464</v>
      </c>
      <c r="I17" s="6" t="s">
        <v>521</v>
      </c>
      <c r="J17" s="6" t="s">
        <v>522</v>
      </c>
      <c r="K17" s="7">
        <v>6</v>
      </c>
      <c r="L17" s="6">
        <v>644291</v>
      </c>
      <c r="M17" s="6">
        <v>240750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25">
      <c r="A18" s="4">
        <v>2896722</v>
      </c>
      <c r="B18" s="4" t="s">
        <v>3485</v>
      </c>
      <c r="C18" s="5" t="s">
        <v>3486</v>
      </c>
      <c r="D18" s="6" t="s">
        <v>15</v>
      </c>
      <c r="E18" s="6" t="s">
        <v>1464</v>
      </c>
      <c r="F18" s="6" t="s">
        <v>1464</v>
      </c>
      <c r="G18" s="6" t="s">
        <v>3442</v>
      </c>
      <c r="H18" s="6" t="s">
        <v>1464</v>
      </c>
      <c r="I18" s="6" t="s">
        <v>2342</v>
      </c>
      <c r="J18" s="6" t="s">
        <v>2343</v>
      </c>
      <c r="K18" s="7">
        <v>8</v>
      </c>
      <c r="L18" s="6">
        <v>643070</v>
      </c>
      <c r="M18" s="6">
        <v>240636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2897136</v>
      </c>
      <c r="B19" s="4" t="s">
        <v>3498</v>
      </c>
      <c r="C19" s="5" t="s">
        <v>3499</v>
      </c>
      <c r="D19" s="6" t="s">
        <v>15</v>
      </c>
      <c r="E19" s="6" t="s">
        <v>1464</v>
      </c>
      <c r="F19" s="6" t="s">
        <v>1464</v>
      </c>
      <c r="G19" s="6" t="s">
        <v>3442</v>
      </c>
      <c r="H19" s="6" t="s">
        <v>1464</v>
      </c>
      <c r="I19" s="6" t="s">
        <v>1109</v>
      </c>
      <c r="J19" s="6" t="s">
        <v>1110</v>
      </c>
      <c r="K19" s="7">
        <v>10</v>
      </c>
      <c r="L19" s="6">
        <v>641147</v>
      </c>
      <c r="M19" s="6">
        <v>241041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2891698</v>
      </c>
      <c r="B20" s="4" t="s">
        <v>3524</v>
      </c>
      <c r="C20" s="5" t="s">
        <v>3525</v>
      </c>
      <c r="D20" s="6" t="s">
        <v>15</v>
      </c>
      <c r="E20" s="6" t="s">
        <v>1464</v>
      </c>
      <c r="F20" s="6" t="s">
        <v>1464</v>
      </c>
      <c r="G20" s="6" t="s">
        <v>3442</v>
      </c>
      <c r="H20" s="6" t="s">
        <v>1464</v>
      </c>
      <c r="I20" s="6" t="s">
        <v>3526</v>
      </c>
      <c r="J20" s="6" t="s">
        <v>3527</v>
      </c>
      <c r="K20" s="7">
        <v>3</v>
      </c>
      <c r="L20" s="6">
        <v>637865</v>
      </c>
      <c r="M20" s="6">
        <v>237453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2898544</v>
      </c>
      <c r="B21" s="4" t="s">
        <v>3528</v>
      </c>
      <c r="C21" s="5" t="s">
        <v>3529</v>
      </c>
      <c r="D21" s="6" t="s">
        <v>15</v>
      </c>
      <c r="E21" s="6" t="s">
        <v>1464</v>
      </c>
      <c r="F21" s="6" t="s">
        <v>1464</v>
      </c>
      <c r="G21" s="6" t="s">
        <v>3442</v>
      </c>
      <c r="H21" s="6" t="s">
        <v>1464</v>
      </c>
      <c r="I21" s="6" t="s">
        <v>3181</v>
      </c>
      <c r="J21" s="6" t="s">
        <v>3182</v>
      </c>
      <c r="K21" s="7">
        <v>20</v>
      </c>
      <c r="L21" s="6">
        <v>641879</v>
      </c>
      <c r="M21" s="6">
        <v>240825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2901050</v>
      </c>
      <c r="B22" s="4" t="s">
        <v>3577</v>
      </c>
      <c r="C22" s="5" t="s">
        <v>3578</v>
      </c>
      <c r="D22" s="6" t="s">
        <v>15</v>
      </c>
      <c r="E22" s="6" t="s">
        <v>1464</v>
      </c>
      <c r="F22" s="6" t="s">
        <v>1464</v>
      </c>
      <c r="G22" s="6" t="s">
        <v>3442</v>
      </c>
      <c r="H22" s="6" t="s">
        <v>1464</v>
      </c>
      <c r="I22" s="6" t="s">
        <v>3575</v>
      </c>
      <c r="J22" s="6" t="s">
        <v>3576</v>
      </c>
      <c r="K22" s="7" t="s">
        <v>3517</v>
      </c>
      <c r="L22" s="6">
        <v>642106</v>
      </c>
      <c r="M22" s="6">
        <v>241488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UEIevaQRRBXr7Qa0MgvvOl8sCStwqmHhPczbaNiS4wv8fZfFLJMUCGPAJjcyilZQMlLvCrT16o0a+uvJKQQEhw==" saltValue="Ug2xOL6S7aX4hA6fIjQlX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54BE7-2D92-497C-B035-DFEC4CBDABE2}">
  <dimension ref="A1:W26"/>
  <sheetViews>
    <sheetView workbookViewId="0">
      <selection activeCell="A20" sqref="A20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251</v>
      </c>
      <c r="B2" s="8">
        <f>M14</f>
        <v>11</v>
      </c>
      <c r="C2" s="8" t="str">
        <f>E17</f>
        <v>TARNÓW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11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2894685</v>
      </c>
      <c r="B16" s="4" t="s">
        <v>3454</v>
      </c>
      <c r="C16" s="5" t="s">
        <v>3455</v>
      </c>
      <c r="D16" s="6" t="s">
        <v>15</v>
      </c>
      <c r="E16" s="6" t="s">
        <v>1464</v>
      </c>
      <c r="F16" s="6" t="s">
        <v>1464</v>
      </c>
      <c r="G16" s="6" t="s">
        <v>3442</v>
      </c>
      <c r="H16" s="6" t="s">
        <v>1464</v>
      </c>
      <c r="I16" s="6" t="s">
        <v>3456</v>
      </c>
      <c r="J16" s="6" t="s">
        <v>3457</v>
      </c>
      <c r="K16" s="7">
        <v>6</v>
      </c>
      <c r="L16" s="6">
        <v>642374</v>
      </c>
      <c r="M16" s="6">
        <v>240519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2888273</v>
      </c>
      <c r="B17" s="4" t="s">
        <v>3458</v>
      </c>
      <c r="C17" s="5" t="s">
        <v>3459</v>
      </c>
      <c r="D17" s="6" t="s">
        <v>15</v>
      </c>
      <c r="E17" s="6" t="s">
        <v>1464</v>
      </c>
      <c r="F17" s="6" t="s">
        <v>1464</v>
      </c>
      <c r="G17" s="6" t="s">
        <v>3442</v>
      </c>
      <c r="H17" s="6" t="s">
        <v>1464</v>
      </c>
      <c r="I17" s="6" t="s">
        <v>3456</v>
      </c>
      <c r="J17" s="6" t="s">
        <v>3457</v>
      </c>
      <c r="K17" s="7">
        <v>9</v>
      </c>
      <c r="L17" s="6">
        <v>642434</v>
      </c>
      <c r="M17" s="6">
        <v>240508</v>
      </c>
      <c r="N17" s="6">
        <v>1</v>
      </c>
      <c r="O17" s="37"/>
      <c r="P17" s="37"/>
      <c r="Q17" s="37"/>
      <c r="R17" s="38">
        <f t="shared" ref="R17:R26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6" si="3">ROUND(U17*0.23,2)</f>
        <v>0</v>
      </c>
      <c r="W17" s="39">
        <f t="shared" ref="W17:W22" si="4">ROUND(U17,2)+V17</f>
        <v>0</v>
      </c>
    </row>
    <row r="18" spans="1:23" x14ac:dyDescent="0.25">
      <c r="A18" s="4">
        <v>2895821</v>
      </c>
      <c r="B18" s="4" t="s">
        <v>3471</v>
      </c>
      <c r="C18" s="5" t="s">
        <v>3472</v>
      </c>
      <c r="D18" s="6" t="s">
        <v>15</v>
      </c>
      <c r="E18" s="6" t="s">
        <v>1464</v>
      </c>
      <c r="F18" s="6" t="s">
        <v>1464</v>
      </c>
      <c r="G18" s="6" t="s">
        <v>3442</v>
      </c>
      <c r="H18" s="6" t="s">
        <v>1464</v>
      </c>
      <c r="I18" s="6" t="s">
        <v>3473</v>
      </c>
      <c r="J18" s="6" t="s">
        <v>3474</v>
      </c>
      <c r="K18" s="7">
        <v>47</v>
      </c>
      <c r="L18" s="6">
        <v>643367</v>
      </c>
      <c r="M18" s="6">
        <v>239769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2896403</v>
      </c>
      <c r="B19" s="4" t="s">
        <v>3479</v>
      </c>
      <c r="C19" s="5" t="s">
        <v>3480</v>
      </c>
      <c r="D19" s="6" t="s">
        <v>15</v>
      </c>
      <c r="E19" s="6" t="s">
        <v>1464</v>
      </c>
      <c r="F19" s="6" t="s">
        <v>1464</v>
      </c>
      <c r="G19" s="6" t="s">
        <v>3442</v>
      </c>
      <c r="H19" s="6" t="s">
        <v>1464</v>
      </c>
      <c r="I19" s="6" t="s">
        <v>2310</v>
      </c>
      <c r="J19" s="6" t="s">
        <v>2311</v>
      </c>
      <c r="K19" s="7">
        <v>10</v>
      </c>
      <c r="L19" s="6">
        <v>642072</v>
      </c>
      <c r="M19" s="6">
        <v>240317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2896847</v>
      </c>
      <c r="B20" s="4" t="s">
        <v>3491</v>
      </c>
      <c r="C20" s="5" t="s">
        <v>3492</v>
      </c>
      <c r="D20" s="6" t="s">
        <v>15</v>
      </c>
      <c r="E20" s="6" t="s">
        <v>1464</v>
      </c>
      <c r="F20" s="6" t="s">
        <v>1464</v>
      </c>
      <c r="G20" s="6" t="s">
        <v>3442</v>
      </c>
      <c r="H20" s="6" t="s">
        <v>1464</v>
      </c>
      <c r="I20" s="6" t="s">
        <v>481</v>
      </c>
      <c r="J20" s="6" t="s">
        <v>482</v>
      </c>
      <c r="K20" s="7">
        <v>15</v>
      </c>
      <c r="L20" s="6">
        <v>642344</v>
      </c>
      <c r="M20" s="6">
        <v>240746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2898159</v>
      </c>
      <c r="B21" s="4" t="s">
        <v>3518</v>
      </c>
      <c r="C21" s="5" t="s">
        <v>3519</v>
      </c>
      <c r="D21" s="6" t="s">
        <v>15</v>
      </c>
      <c r="E21" s="6" t="s">
        <v>1464</v>
      </c>
      <c r="F21" s="6" t="s">
        <v>1464</v>
      </c>
      <c r="G21" s="6" t="s">
        <v>3442</v>
      </c>
      <c r="H21" s="6" t="s">
        <v>1464</v>
      </c>
      <c r="I21" s="6" t="s">
        <v>1195</v>
      </c>
      <c r="J21" s="6" t="s">
        <v>1196</v>
      </c>
      <c r="K21" s="7">
        <v>19</v>
      </c>
      <c r="L21" s="6">
        <v>642270</v>
      </c>
      <c r="M21" s="6">
        <v>240709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2898169</v>
      </c>
      <c r="B22" s="4" t="s">
        <v>3520</v>
      </c>
      <c r="C22" s="5" t="s">
        <v>3521</v>
      </c>
      <c r="D22" s="6" t="s">
        <v>15</v>
      </c>
      <c r="E22" s="6" t="s">
        <v>1464</v>
      </c>
      <c r="F22" s="6" t="s">
        <v>1464</v>
      </c>
      <c r="G22" s="6" t="s">
        <v>3442</v>
      </c>
      <c r="H22" s="6" t="s">
        <v>1464</v>
      </c>
      <c r="I22" s="6" t="s">
        <v>1195</v>
      </c>
      <c r="J22" s="6" t="s">
        <v>1196</v>
      </c>
      <c r="K22" s="7">
        <v>4</v>
      </c>
      <c r="L22" s="6">
        <v>642214</v>
      </c>
      <c r="M22" s="6">
        <v>240397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2886511</v>
      </c>
      <c r="B23" s="4" t="s">
        <v>3522</v>
      </c>
      <c r="C23" s="5" t="s">
        <v>3523</v>
      </c>
      <c r="D23" s="6" t="s">
        <v>15</v>
      </c>
      <c r="E23" s="6" t="s">
        <v>1464</v>
      </c>
      <c r="F23" s="6" t="s">
        <v>1464</v>
      </c>
      <c r="G23" s="6" t="s">
        <v>3442</v>
      </c>
      <c r="H23" s="6" t="s">
        <v>1464</v>
      </c>
      <c r="I23" s="6" t="s">
        <v>3177</v>
      </c>
      <c r="J23" s="6" t="s">
        <v>3178</v>
      </c>
      <c r="K23" s="7">
        <v>5</v>
      </c>
      <c r="L23" s="6">
        <v>642551</v>
      </c>
      <c r="M23" s="6">
        <v>240976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6" si="5">ROUND(Q23,2)+R23</f>
        <v>0</v>
      </c>
      <c r="T23" s="37"/>
      <c r="U23" s="37"/>
      <c r="V23" s="38">
        <f t="shared" si="3"/>
        <v>0</v>
      </c>
      <c r="W23" s="39">
        <f t="shared" ref="W23:W26" si="6">ROUND(U23,2)+V23</f>
        <v>0</v>
      </c>
    </row>
    <row r="24" spans="1:23" x14ac:dyDescent="0.25">
      <c r="A24" s="4">
        <v>2899334</v>
      </c>
      <c r="B24" s="4" t="s">
        <v>3551</v>
      </c>
      <c r="C24" s="5" t="s">
        <v>3552</v>
      </c>
      <c r="D24" s="6" t="s">
        <v>15</v>
      </c>
      <c r="E24" s="6" t="s">
        <v>1464</v>
      </c>
      <c r="F24" s="6" t="s">
        <v>1464</v>
      </c>
      <c r="G24" s="6" t="s">
        <v>3442</v>
      </c>
      <c r="H24" s="6" t="s">
        <v>1464</v>
      </c>
      <c r="I24" s="6" t="s">
        <v>3553</v>
      </c>
      <c r="J24" s="6" t="s">
        <v>3554</v>
      </c>
      <c r="K24" s="7">
        <v>7</v>
      </c>
      <c r="L24" s="6">
        <v>642580</v>
      </c>
      <c r="M24" s="6">
        <v>239927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2899852</v>
      </c>
      <c r="B25" s="4" t="s">
        <v>3559</v>
      </c>
      <c r="C25" s="5" t="s">
        <v>3560</v>
      </c>
      <c r="D25" s="6" t="s">
        <v>15</v>
      </c>
      <c r="E25" s="6" t="s">
        <v>1464</v>
      </c>
      <c r="F25" s="6" t="s">
        <v>1464</v>
      </c>
      <c r="G25" s="6" t="s">
        <v>3442</v>
      </c>
      <c r="H25" s="6" t="s">
        <v>1464</v>
      </c>
      <c r="I25" s="6" t="s">
        <v>3561</v>
      </c>
      <c r="J25" s="6" t="s">
        <v>3562</v>
      </c>
      <c r="K25" s="7">
        <v>3</v>
      </c>
      <c r="L25" s="6">
        <v>643184</v>
      </c>
      <c r="M25" s="6">
        <v>240318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2889666</v>
      </c>
      <c r="B26" s="4" t="s">
        <v>3569</v>
      </c>
      <c r="C26" s="5" t="s">
        <v>3570</v>
      </c>
      <c r="D26" s="6" t="s">
        <v>15</v>
      </c>
      <c r="E26" s="6" t="s">
        <v>1464</v>
      </c>
      <c r="F26" s="6" t="s">
        <v>1464</v>
      </c>
      <c r="G26" s="6" t="s">
        <v>3442</v>
      </c>
      <c r="H26" s="6" t="s">
        <v>1464</v>
      </c>
      <c r="I26" s="6" t="s">
        <v>3571</v>
      </c>
      <c r="J26" s="6" t="s">
        <v>3572</v>
      </c>
      <c r="K26" s="7">
        <v>6</v>
      </c>
      <c r="L26" s="6">
        <v>642831</v>
      </c>
      <c r="M26" s="6">
        <v>240155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</sheetData>
  <sheetProtection algorithmName="SHA-512" hashValue="YvGWduqjjhOPPM8khLh+S3kazbeVQPJTNvBj52QCiGOfLRpeIYmNDJjkvHXEIDJ6SSFsG4Ic4gQQBXsMw+zw3w==" saltValue="7FVIwPylVoJujEogkleME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61DAA-4FE8-4965-89D6-11BDA2EFD9DB}">
  <dimension ref="A1:W25"/>
  <sheetViews>
    <sheetView workbookViewId="0">
      <selection activeCell="A18" sqref="A18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250</v>
      </c>
      <c r="B2" s="8">
        <f>M14</f>
        <v>10</v>
      </c>
      <c r="C2" s="8" t="str">
        <f>E17</f>
        <v>TARNÓW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10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9627614</v>
      </c>
      <c r="B16" s="4" t="s">
        <v>3445</v>
      </c>
      <c r="C16" s="5" t="s">
        <v>3446</v>
      </c>
      <c r="D16" s="6" t="s">
        <v>15</v>
      </c>
      <c r="E16" s="6" t="s">
        <v>1464</v>
      </c>
      <c r="F16" s="6" t="s">
        <v>1464</v>
      </c>
      <c r="G16" s="6" t="s">
        <v>3442</v>
      </c>
      <c r="H16" s="6" t="s">
        <v>1464</v>
      </c>
      <c r="I16" s="6" t="s">
        <v>3447</v>
      </c>
      <c r="J16" s="6" t="s">
        <v>3448</v>
      </c>
      <c r="K16" s="7" t="s">
        <v>3449</v>
      </c>
      <c r="L16" s="6">
        <v>642184</v>
      </c>
      <c r="M16" s="6">
        <v>239978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2889390</v>
      </c>
      <c r="B17" s="4" t="s">
        <v>3483</v>
      </c>
      <c r="C17" s="5" t="s">
        <v>3484</v>
      </c>
      <c r="D17" s="6" t="s">
        <v>15</v>
      </c>
      <c r="E17" s="6" t="s">
        <v>1464</v>
      </c>
      <c r="F17" s="6" t="s">
        <v>1464</v>
      </c>
      <c r="G17" s="6" t="s">
        <v>3442</v>
      </c>
      <c r="H17" s="6" t="s">
        <v>1464</v>
      </c>
      <c r="I17" s="6" t="s">
        <v>508</v>
      </c>
      <c r="J17" s="6" t="s">
        <v>64</v>
      </c>
      <c r="K17" s="7">
        <v>2</v>
      </c>
      <c r="L17" s="6">
        <v>642155</v>
      </c>
      <c r="M17" s="6">
        <v>240148</v>
      </c>
      <c r="N17" s="6">
        <v>1</v>
      </c>
      <c r="O17" s="37"/>
      <c r="P17" s="37"/>
      <c r="Q17" s="37"/>
      <c r="R17" s="38">
        <f t="shared" ref="R17:R25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5" si="3">ROUND(U17*0.23,2)</f>
        <v>0</v>
      </c>
      <c r="W17" s="39">
        <f t="shared" ref="W17:W22" si="4">ROUND(U17,2)+V17</f>
        <v>0</v>
      </c>
    </row>
    <row r="18" spans="1:23" x14ac:dyDescent="0.25">
      <c r="A18" s="4">
        <v>2883693</v>
      </c>
      <c r="B18" s="4" t="s">
        <v>3487</v>
      </c>
      <c r="C18" s="5" t="s">
        <v>3488</v>
      </c>
      <c r="D18" s="6" t="s">
        <v>15</v>
      </c>
      <c r="E18" s="6" t="s">
        <v>1464</v>
      </c>
      <c r="F18" s="6" t="s">
        <v>1464</v>
      </c>
      <c r="G18" s="6" t="s">
        <v>3442</v>
      </c>
      <c r="H18" s="6" t="s">
        <v>1464</v>
      </c>
      <c r="I18" s="6" t="s">
        <v>3489</v>
      </c>
      <c r="J18" s="6" t="s">
        <v>3490</v>
      </c>
      <c r="K18" s="7">
        <v>118</v>
      </c>
      <c r="L18" s="6">
        <v>642594</v>
      </c>
      <c r="M18" s="6">
        <v>243865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2897456</v>
      </c>
      <c r="B19" s="4" t="s">
        <v>3504</v>
      </c>
      <c r="C19" s="5" t="s">
        <v>3505</v>
      </c>
      <c r="D19" s="6" t="s">
        <v>15</v>
      </c>
      <c r="E19" s="6" t="s">
        <v>1464</v>
      </c>
      <c r="F19" s="6" t="s">
        <v>1464</v>
      </c>
      <c r="G19" s="6" t="s">
        <v>3442</v>
      </c>
      <c r="H19" s="6" t="s">
        <v>1464</v>
      </c>
      <c r="I19" s="6" t="s">
        <v>1095</v>
      </c>
      <c r="J19" s="6" t="s">
        <v>1096</v>
      </c>
      <c r="K19" s="7" t="s">
        <v>3506</v>
      </c>
      <c r="L19" s="6">
        <v>639731</v>
      </c>
      <c r="M19" s="6">
        <v>240722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2886059</v>
      </c>
      <c r="B20" s="4" t="s">
        <v>3530</v>
      </c>
      <c r="C20" s="5" t="s">
        <v>3531</v>
      </c>
      <c r="D20" s="6" t="s">
        <v>15</v>
      </c>
      <c r="E20" s="6" t="s">
        <v>1464</v>
      </c>
      <c r="F20" s="6" t="s">
        <v>1464</v>
      </c>
      <c r="G20" s="6" t="s">
        <v>3442</v>
      </c>
      <c r="H20" s="6" t="s">
        <v>1464</v>
      </c>
      <c r="I20" s="6" t="s">
        <v>3532</v>
      </c>
      <c r="J20" s="6" t="s">
        <v>3533</v>
      </c>
      <c r="K20" s="7">
        <v>9</v>
      </c>
      <c r="L20" s="6">
        <v>642081</v>
      </c>
      <c r="M20" s="6">
        <v>241394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2899239</v>
      </c>
      <c r="B21" s="4" t="s">
        <v>3549</v>
      </c>
      <c r="C21" s="5" t="s">
        <v>3550</v>
      </c>
      <c r="D21" s="6" t="s">
        <v>15</v>
      </c>
      <c r="E21" s="6" t="s">
        <v>1464</v>
      </c>
      <c r="F21" s="6" t="s">
        <v>1464</v>
      </c>
      <c r="G21" s="6" t="s">
        <v>3442</v>
      </c>
      <c r="H21" s="6" t="s">
        <v>1464</v>
      </c>
      <c r="I21" s="6" t="s">
        <v>412</v>
      </c>
      <c r="J21" s="6" t="s">
        <v>413</v>
      </c>
      <c r="K21" s="7">
        <v>8</v>
      </c>
      <c r="L21" s="6">
        <v>642051</v>
      </c>
      <c r="M21" s="6">
        <v>240223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2899404</v>
      </c>
      <c r="B22" s="4" t="s">
        <v>3555</v>
      </c>
      <c r="C22" s="5" t="s">
        <v>3556</v>
      </c>
      <c r="D22" s="6" t="s">
        <v>15</v>
      </c>
      <c r="E22" s="6" t="s">
        <v>1464</v>
      </c>
      <c r="F22" s="6" t="s">
        <v>1464</v>
      </c>
      <c r="G22" s="6" t="s">
        <v>3442</v>
      </c>
      <c r="H22" s="6" t="s">
        <v>1464</v>
      </c>
      <c r="I22" s="6" t="s">
        <v>2773</v>
      </c>
      <c r="J22" s="6" t="s">
        <v>2774</v>
      </c>
      <c r="K22" s="7">
        <v>13</v>
      </c>
      <c r="L22" s="6">
        <v>641466</v>
      </c>
      <c r="M22" s="6">
        <v>240564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2899405</v>
      </c>
      <c r="B23" s="4" t="s">
        <v>3557</v>
      </c>
      <c r="C23" s="5" t="s">
        <v>3558</v>
      </c>
      <c r="D23" s="6" t="s">
        <v>15</v>
      </c>
      <c r="E23" s="6" t="s">
        <v>1464</v>
      </c>
      <c r="F23" s="6" t="s">
        <v>1464</v>
      </c>
      <c r="G23" s="6" t="s">
        <v>3442</v>
      </c>
      <c r="H23" s="6" t="s">
        <v>1464</v>
      </c>
      <c r="I23" s="6" t="s">
        <v>2773</v>
      </c>
      <c r="J23" s="6" t="s">
        <v>2774</v>
      </c>
      <c r="K23" s="7">
        <v>15</v>
      </c>
      <c r="L23" s="6">
        <v>641423</v>
      </c>
      <c r="M23" s="6">
        <v>240567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5" si="5">ROUND(Q23,2)+R23</f>
        <v>0</v>
      </c>
      <c r="T23" s="37"/>
      <c r="U23" s="37"/>
      <c r="V23" s="38">
        <f t="shared" si="3"/>
        <v>0</v>
      </c>
      <c r="W23" s="39">
        <f t="shared" ref="W23:W25" si="6">ROUND(U23,2)+V23</f>
        <v>0</v>
      </c>
    </row>
    <row r="24" spans="1:23" x14ac:dyDescent="0.25">
      <c r="A24" s="4">
        <v>2885552</v>
      </c>
      <c r="B24" s="4" t="s">
        <v>3567</v>
      </c>
      <c r="C24" s="5" t="s">
        <v>3568</v>
      </c>
      <c r="D24" s="6" t="s">
        <v>15</v>
      </c>
      <c r="E24" s="6" t="s">
        <v>1464</v>
      </c>
      <c r="F24" s="6" t="s">
        <v>1464</v>
      </c>
      <c r="G24" s="6" t="s">
        <v>3442</v>
      </c>
      <c r="H24" s="6" t="s">
        <v>1464</v>
      </c>
      <c r="I24" s="6" t="s">
        <v>3565</v>
      </c>
      <c r="J24" s="6" t="s">
        <v>3566</v>
      </c>
      <c r="K24" s="7">
        <v>9</v>
      </c>
      <c r="L24" s="6">
        <v>637320</v>
      </c>
      <c r="M24" s="6">
        <v>239589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2901049</v>
      </c>
      <c r="B25" s="4" t="s">
        <v>3573</v>
      </c>
      <c r="C25" s="5" t="s">
        <v>3574</v>
      </c>
      <c r="D25" s="6" t="s">
        <v>15</v>
      </c>
      <c r="E25" s="6" t="s">
        <v>1464</v>
      </c>
      <c r="F25" s="6" t="s">
        <v>1464</v>
      </c>
      <c r="G25" s="6" t="s">
        <v>3442</v>
      </c>
      <c r="H25" s="6" t="s">
        <v>1464</v>
      </c>
      <c r="I25" s="6" t="s">
        <v>3575</v>
      </c>
      <c r="J25" s="6" t="s">
        <v>3576</v>
      </c>
      <c r="K25" s="7">
        <v>4</v>
      </c>
      <c r="L25" s="6">
        <v>642104</v>
      </c>
      <c r="M25" s="6">
        <v>241534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</sheetData>
  <sheetProtection algorithmName="SHA-512" hashValue="bG5sr2AvvrIKo4bHDyQeOodwLyiCj0osHcSnpXSjQANJOhBIYm073f14YQoqY4KV594qDgAly5SLaC+juwRS3A==" saltValue="9TyZ7EPE1K8pj7BMw8vqj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B771-8B72-4B0A-A011-891CA3BCA989}">
  <dimension ref="A1:W19"/>
  <sheetViews>
    <sheetView topLeftCell="A10" workbookViewId="0">
      <selection activeCell="A20" sqref="A20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249</v>
      </c>
      <c r="B2" s="8">
        <f>M14</f>
        <v>4</v>
      </c>
      <c r="C2" s="8" t="str">
        <f>E17</f>
        <v>TARNÓW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2897230</v>
      </c>
      <c r="B16" s="4" t="s">
        <v>3500</v>
      </c>
      <c r="C16" s="5" t="s">
        <v>3501</v>
      </c>
      <c r="D16" s="6" t="s">
        <v>15</v>
      </c>
      <c r="E16" s="6" t="s">
        <v>1464</v>
      </c>
      <c r="F16" s="6" t="s">
        <v>1464</v>
      </c>
      <c r="G16" s="6" t="s">
        <v>3442</v>
      </c>
      <c r="H16" s="6" t="s">
        <v>1464</v>
      </c>
      <c r="I16" s="6" t="s">
        <v>3280</v>
      </c>
      <c r="J16" s="6" t="s">
        <v>3281</v>
      </c>
      <c r="K16" s="7">
        <v>6</v>
      </c>
      <c r="L16" s="6">
        <v>641905</v>
      </c>
      <c r="M16" s="6">
        <v>240484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2888405</v>
      </c>
      <c r="B17" s="4" t="s">
        <v>3502</v>
      </c>
      <c r="C17" s="5" t="s">
        <v>3503</v>
      </c>
      <c r="D17" s="6" t="s">
        <v>15</v>
      </c>
      <c r="E17" s="6" t="s">
        <v>1464</v>
      </c>
      <c r="F17" s="6" t="s">
        <v>1464</v>
      </c>
      <c r="G17" s="6" t="s">
        <v>3442</v>
      </c>
      <c r="H17" s="6" t="s">
        <v>1464</v>
      </c>
      <c r="I17" s="6" t="s">
        <v>1395</v>
      </c>
      <c r="J17" s="6" t="s">
        <v>1396</v>
      </c>
      <c r="K17" s="7">
        <v>16</v>
      </c>
      <c r="L17" s="6">
        <v>642830</v>
      </c>
      <c r="M17" s="6">
        <v>240579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25">
      <c r="A18" s="4">
        <v>2888484</v>
      </c>
      <c r="B18" s="4" t="s">
        <v>3534</v>
      </c>
      <c r="C18" s="5" t="s">
        <v>3535</v>
      </c>
      <c r="D18" s="6" t="s">
        <v>15</v>
      </c>
      <c r="E18" s="6" t="s">
        <v>1464</v>
      </c>
      <c r="F18" s="6" t="s">
        <v>1464</v>
      </c>
      <c r="G18" s="6" t="s">
        <v>3442</v>
      </c>
      <c r="H18" s="6" t="s">
        <v>1464</v>
      </c>
      <c r="I18" s="6" t="s">
        <v>3536</v>
      </c>
      <c r="J18" s="6" t="s">
        <v>3537</v>
      </c>
      <c r="K18" s="7">
        <v>2</v>
      </c>
      <c r="L18" s="6">
        <v>642445</v>
      </c>
      <c r="M18" s="6">
        <v>240357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2899022</v>
      </c>
      <c r="B19" s="4" t="s">
        <v>3542</v>
      </c>
      <c r="C19" s="5" t="s">
        <v>3543</v>
      </c>
      <c r="D19" s="6" t="s">
        <v>15</v>
      </c>
      <c r="E19" s="6" t="s">
        <v>1464</v>
      </c>
      <c r="F19" s="6" t="s">
        <v>1464</v>
      </c>
      <c r="G19" s="6" t="s">
        <v>3442</v>
      </c>
      <c r="H19" s="6" t="s">
        <v>1464</v>
      </c>
      <c r="I19" s="6" t="s">
        <v>3544</v>
      </c>
      <c r="J19" s="6" t="s">
        <v>3545</v>
      </c>
      <c r="K19" s="7">
        <v>18</v>
      </c>
      <c r="L19" s="6">
        <v>641852</v>
      </c>
      <c r="M19" s="6">
        <v>240573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pCjf/BeIq3QuLTXMV/cfFD/vXTMeWVrV8QCsrHeH2EryiaxMLfUHICoNkweFV64ZgG6CrC2EsBL1j6c8/AAgAA==" saltValue="YFia2NWVOSJ9gnMkYyGlV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A08AD-105E-4167-8C59-817B729EF2BF}">
  <dimension ref="A1:W37"/>
  <sheetViews>
    <sheetView workbookViewId="0">
      <selection activeCell="A20" sqref="A20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248</v>
      </c>
      <c r="B2" s="8">
        <f>M14</f>
        <v>22</v>
      </c>
      <c r="C2" s="8" t="str">
        <f>E17</f>
        <v>SUSKI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2625167</v>
      </c>
      <c r="B16" s="4" t="s">
        <v>66</v>
      </c>
      <c r="C16" s="5" t="s">
        <v>67</v>
      </c>
      <c r="D16" s="6" t="s">
        <v>15</v>
      </c>
      <c r="E16" s="6" t="s">
        <v>68</v>
      </c>
      <c r="F16" s="6" t="s">
        <v>69</v>
      </c>
      <c r="G16" s="6" t="s">
        <v>70</v>
      </c>
      <c r="H16" s="6" t="s">
        <v>71</v>
      </c>
      <c r="I16" s="6" t="s">
        <v>62</v>
      </c>
      <c r="J16" s="6" t="s">
        <v>22</v>
      </c>
      <c r="K16" s="6">
        <v>100</v>
      </c>
      <c r="L16" s="6">
        <v>551719</v>
      </c>
      <c r="M16" s="6">
        <v>213892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2626551</v>
      </c>
      <c r="B17" s="4" t="s">
        <v>76</v>
      </c>
      <c r="C17" s="5" t="s">
        <v>77</v>
      </c>
      <c r="D17" s="6" t="s">
        <v>15</v>
      </c>
      <c r="E17" s="6" t="s">
        <v>68</v>
      </c>
      <c r="F17" s="6" t="s">
        <v>69</v>
      </c>
      <c r="G17" s="6" t="s">
        <v>75</v>
      </c>
      <c r="H17" s="6" t="s">
        <v>69</v>
      </c>
      <c r="I17" s="6" t="s">
        <v>62</v>
      </c>
      <c r="J17" s="6" t="s">
        <v>22</v>
      </c>
      <c r="K17" s="6">
        <v>404</v>
      </c>
      <c r="L17" s="6">
        <v>545832</v>
      </c>
      <c r="M17" s="6">
        <v>211497</v>
      </c>
      <c r="N17" s="6">
        <v>1</v>
      </c>
      <c r="O17" s="37"/>
      <c r="P17" s="37"/>
      <c r="Q17" s="37"/>
      <c r="R17" s="38">
        <f t="shared" ref="R17:R37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37" si="3">ROUND(U17*0.23,2)</f>
        <v>0</v>
      </c>
      <c r="W17" s="39">
        <f t="shared" ref="W17:W22" si="4">ROUND(U17,2)+V17</f>
        <v>0</v>
      </c>
    </row>
    <row r="18" spans="1:23" x14ac:dyDescent="0.25">
      <c r="A18" s="4">
        <v>2626743</v>
      </c>
      <c r="B18" s="4" t="s">
        <v>80</v>
      </c>
      <c r="C18" s="5" t="s">
        <v>81</v>
      </c>
      <c r="D18" s="6" t="s">
        <v>15</v>
      </c>
      <c r="E18" s="6" t="s">
        <v>68</v>
      </c>
      <c r="F18" s="6" t="s">
        <v>69</v>
      </c>
      <c r="G18" s="6" t="s">
        <v>82</v>
      </c>
      <c r="H18" s="6" t="s">
        <v>83</v>
      </c>
      <c r="I18" s="6" t="s">
        <v>62</v>
      </c>
      <c r="J18" s="6" t="s">
        <v>22</v>
      </c>
      <c r="K18" s="6">
        <v>3</v>
      </c>
      <c r="L18" s="6">
        <v>550165</v>
      </c>
      <c r="M18" s="6">
        <v>210123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2635746</v>
      </c>
      <c r="B19" s="4" t="s">
        <v>186</v>
      </c>
      <c r="C19" s="5" t="s">
        <v>187</v>
      </c>
      <c r="D19" s="6" t="s">
        <v>15</v>
      </c>
      <c r="E19" s="6" t="s">
        <v>68</v>
      </c>
      <c r="F19" s="6" t="s">
        <v>185</v>
      </c>
      <c r="G19" s="6" t="s">
        <v>188</v>
      </c>
      <c r="H19" s="6" t="s">
        <v>189</v>
      </c>
      <c r="I19" s="6" t="s">
        <v>62</v>
      </c>
      <c r="J19" s="6" t="s">
        <v>22</v>
      </c>
      <c r="K19" s="6">
        <v>268</v>
      </c>
      <c r="L19" s="6">
        <v>550679</v>
      </c>
      <c r="M19" s="6">
        <v>203293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2637325</v>
      </c>
      <c r="B20" s="4" t="s">
        <v>250</v>
      </c>
      <c r="C20" s="5" t="s">
        <v>251</v>
      </c>
      <c r="D20" s="6" t="s">
        <v>15</v>
      </c>
      <c r="E20" s="6" t="s">
        <v>68</v>
      </c>
      <c r="F20" s="6" t="s">
        <v>249</v>
      </c>
      <c r="G20" s="6" t="s">
        <v>252</v>
      </c>
      <c r="H20" s="6" t="s">
        <v>253</v>
      </c>
      <c r="I20" s="6" t="s">
        <v>62</v>
      </c>
      <c r="J20" s="6" t="s">
        <v>22</v>
      </c>
      <c r="K20" s="6">
        <v>52</v>
      </c>
      <c r="L20" s="6">
        <v>533106</v>
      </c>
      <c r="M20" s="6">
        <v>208520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2638298</v>
      </c>
      <c r="B21" s="4" t="s">
        <v>256</v>
      </c>
      <c r="C21" s="5" t="s">
        <v>257</v>
      </c>
      <c r="D21" s="6" t="s">
        <v>15</v>
      </c>
      <c r="E21" s="6" t="s">
        <v>68</v>
      </c>
      <c r="F21" s="6" t="s">
        <v>249</v>
      </c>
      <c r="G21" s="6" t="s">
        <v>254</v>
      </c>
      <c r="H21" s="6" t="s">
        <v>255</v>
      </c>
      <c r="I21" s="6" t="s">
        <v>62</v>
      </c>
      <c r="J21" s="6" t="s">
        <v>22</v>
      </c>
      <c r="K21" s="6">
        <v>392</v>
      </c>
      <c r="L21" s="6">
        <v>532442</v>
      </c>
      <c r="M21" s="6">
        <v>203549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2639256</v>
      </c>
      <c r="B22" s="4" t="s">
        <v>258</v>
      </c>
      <c r="C22" s="5" t="s">
        <v>259</v>
      </c>
      <c r="D22" s="6" t="s">
        <v>15</v>
      </c>
      <c r="E22" s="6" t="s">
        <v>68</v>
      </c>
      <c r="F22" s="6" t="s">
        <v>249</v>
      </c>
      <c r="G22" s="6" t="s">
        <v>260</v>
      </c>
      <c r="H22" s="6" t="s">
        <v>249</v>
      </c>
      <c r="I22" s="6" t="s">
        <v>62</v>
      </c>
      <c r="J22" s="6" t="s">
        <v>22</v>
      </c>
      <c r="K22" s="6">
        <v>17</v>
      </c>
      <c r="L22" s="6"/>
      <c r="M22" s="6"/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2640451</v>
      </c>
      <c r="B23" s="4" t="s">
        <v>264</v>
      </c>
      <c r="C23" s="5" t="s">
        <v>265</v>
      </c>
      <c r="D23" s="6" t="s">
        <v>15</v>
      </c>
      <c r="E23" s="6" t="s">
        <v>68</v>
      </c>
      <c r="F23" s="6" t="s">
        <v>249</v>
      </c>
      <c r="G23" s="6" t="s">
        <v>260</v>
      </c>
      <c r="H23" s="6" t="s">
        <v>249</v>
      </c>
      <c r="I23" s="6" t="s">
        <v>62</v>
      </c>
      <c r="J23" s="6" t="s">
        <v>22</v>
      </c>
      <c r="K23" s="6" t="s">
        <v>266</v>
      </c>
      <c r="L23" s="6">
        <v>537594</v>
      </c>
      <c r="M23" s="6">
        <v>205222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37" si="5">ROUND(Q23,2)+R23</f>
        <v>0</v>
      </c>
      <c r="T23" s="37"/>
      <c r="U23" s="37"/>
      <c r="V23" s="38">
        <f t="shared" si="3"/>
        <v>0</v>
      </c>
      <c r="W23" s="39">
        <f t="shared" ref="W23:W37" si="6">ROUND(U23,2)+V23</f>
        <v>0</v>
      </c>
    </row>
    <row r="24" spans="1:23" x14ac:dyDescent="0.25">
      <c r="A24" s="4">
        <v>2641171</v>
      </c>
      <c r="B24" s="4" t="s">
        <v>372</v>
      </c>
      <c r="C24" s="5" t="s">
        <v>373</v>
      </c>
      <c r="D24" s="6" t="s">
        <v>15</v>
      </c>
      <c r="E24" s="6" t="s">
        <v>68</v>
      </c>
      <c r="F24" s="6" t="s">
        <v>374</v>
      </c>
      <c r="G24" s="6" t="s">
        <v>375</v>
      </c>
      <c r="H24" s="6" t="s">
        <v>376</v>
      </c>
      <c r="I24" s="6" t="s">
        <v>62</v>
      </c>
      <c r="J24" s="6" t="s">
        <v>22</v>
      </c>
      <c r="K24" s="6">
        <v>278</v>
      </c>
      <c r="L24" s="6">
        <v>545538</v>
      </c>
      <c r="M24" s="6">
        <v>201387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2642559</v>
      </c>
      <c r="B25" s="4" t="s">
        <v>380</v>
      </c>
      <c r="C25" s="5" t="s">
        <v>381</v>
      </c>
      <c r="D25" s="6" t="s">
        <v>15</v>
      </c>
      <c r="E25" s="6" t="s">
        <v>68</v>
      </c>
      <c r="F25" s="6" t="s">
        <v>374</v>
      </c>
      <c r="G25" s="6" t="s">
        <v>379</v>
      </c>
      <c r="H25" s="6" t="s">
        <v>374</v>
      </c>
      <c r="I25" s="6" t="s">
        <v>62</v>
      </c>
      <c r="J25" s="6" t="s">
        <v>22</v>
      </c>
      <c r="K25" s="6">
        <v>1570</v>
      </c>
      <c r="L25" s="6">
        <v>537732</v>
      </c>
      <c r="M25" s="6">
        <v>195775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2641424</v>
      </c>
      <c r="B26" s="4" t="s">
        <v>382</v>
      </c>
      <c r="C26" s="5" t="s">
        <v>383</v>
      </c>
      <c r="D26" s="6" t="s">
        <v>15</v>
      </c>
      <c r="E26" s="6" t="s">
        <v>68</v>
      </c>
      <c r="F26" s="6" t="s">
        <v>374</v>
      </c>
      <c r="G26" s="6" t="s">
        <v>379</v>
      </c>
      <c r="H26" s="6" t="s">
        <v>374</v>
      </c>
      <c r="I26" s="6" t="s">
        <v>62</v>
      </c>
      <c r="J26" s="6" t="s">
        <v>22</v>
      </c>
      <c r="K26" s="6" t="s">
        <v>384</v>
      </c>
      <c r="L26" s="6">
        <v>543585</v>
      </c>
      <c r="M26" s="6">
        <v>201604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2641335</v>
      </c>
      <c r="B27" s="4" t="s">
        <v>385</v>
      </c>
      <c r="C27" s="5" t="s">
        <v>386</v>
      </c>
      <c r="D27" s="6" t="s">
        <v>15</v>
      </c>
      <c r="E27" s="6" t="s">
        <v>68</v>
      </c>
      <c r="F27" s="6" t="s">
        <v>374</v>
      </c>
      <c r="G27" s="6" t="s">
        <v>379</v>
      </c>
      <c r="H27" s="6" t="s">
        <v>374</v>
      </c>
      <c r="I27" s="6" t="s">
        <v>62</v>
      </c>
      <c r="J27" s="6" t="s">
        <v>22</v>
      </c>
      <c r="K27" s="6">
        <v>886</v>
      </c>
      <c r="L27" s="6">
        <v>541395</v>
      </c>
      <c r="M27" s="6">
        <v>202975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2641510</v>
      </c>
      <c r="B28" s="4" t="s">
        <v>387</v>
      </c>
      <c r="C28" s="5" t="s">
        <v>388</v>
      </c>
      <c r="D28" s="6" t="s">
        <v>15</v>
      </c>
      <c r="E28" s="6" t="s">
        <v>68</v>
      </c>
      <c r="F28" s="6" t="s">
        <v>374</v>
      </c>
      <c r="G28" s="6" t="s">
        <v>379</v>
      </c>
      <c r="H28" s="6" t="s">
        <v>374</v>
      </c>
      <c r="I28" s="6" t="s">
        <v>62</v>
      </c>
      <c r="J28" s="6" t="s">
        <v>22</v>
      </c>
      <c r="K28" s="6">
        <v>900</v>
      </c>
      <c r="L28" s="6">
        <v>538988</v>
      </c>
      <c r="M28" s="6">
        <v>197372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2643680</v>
      </c>
      <c r="B29" s="4" t="s">
        <v>389</v>
      </c>
      <c r="C29" s="5" t="s">
        <v>390</v>
      </c>
      <c r="D29" s="6" t="s">
        <v>15</v>
      </c>
      <c r="E29" s="6" t="s">
        <v>68</v>
      </c>
      <c r="F29" s="6" t="s">
        <v>391</v>
      </c>
      <c r="G29" s="6" t="s">
        <v>392</v>
      </c>
      <c r="H29" s="6" t="s">
        <v>393</v>
      </c>
      <c r="I29" s="6" t="s">
        <v>62</v>
      </c>
      <c r="J29" s="6" t="s">
        <v>22</v>
      </c>
      <c r="K29" s="6">
        <v>120</v>
      </c>
      <c r="L29" s="6">
        <v>545305</v>
      </c>
      <c r="M29" s="6">
        <v>213162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  <row r="30" spans="1:23" x14ac:dyDescent="0.25">
      <c r="A30" s="4">
        <v>2643991</v>
      </c>
      <c r="B30" s="4" t="s">
        <v>394</v>
      </c>
      <c r="C30" s="5" t="s">
        <v>395</v>
      </c>
      <c r="D30" s="6" t="s">
        <v>15</v>
      </c>
      <c r="E30" s="6" t="s">
        <v>68</v>
      </c>
      <c r="F30" s="6" t="s">
        <v>391</v>
      </c>
      <c r="G30" s="6" t="s">
        <v>396</v>
      </c>
      <c r="H30" s="6" t="s">
        <v>397</v>
      </c>
      <c r="I30" s="6" t="s">
        <v>62</v>
      </c>
      <c r="J30" s="6" t="s">
        <v>22</v>
      </c>
      <c r="K30" s="6" t="s">
        <v>398</v>
      </c>
      <c r="L30" s="6">
        <v>537914</v>
      </c>
      <c r="M30" s="6">
        <v>213021</v>
      </c>
      <c r="N30" s="6">
        <v>1</v>
      </c>
      <c r="O30" s="37"/>
      <c r="P30" s="37"/>
      <c r="Q30" s="37"/>
      <c r="R30" s="38">
        <f t="shared" si="1"/>
        <v>0</v>
      </c>
      <c r="S30" s="39">
        <f t="shared" si="5"/>
        <v>0</v>
      </c>
      <c r="T30" s="37"/>
      <c r="U30" s="37"/>
      <c r="V30" s="38">
        <f t="shared" si="3"/>
        <v>0</v>
      </c>
      <c r="W30" s="39">
        <f t="shared" si="6"/>
        <v>0</v>
      </c>
    </row>
    <row r="31" spans="1:23" x14ac:dyDescent="0.25">
      <c r="A31" s="4">
        <v>2644421</v>
      </c>
      <c r="B31" s="4" t="s">
        <v>399</v>
      </c>
      <c r="C31" s="5" t="s">
        <v>400</v>
      </c>
      <c r="D31" s="6" t="s">
        <v>15</v>
      </c>
      <c r="E31" s="6" t="s">
        <v>68</v>
      </c>
      <c r="F31" s="6" t="s">
        <v>391</v>
      </c>
      <c r="G31" s="6" t="s">
        <v>401</v>
      </c>
      <c r="H31" s="6" t="s">
        <v>402</v>
      </c>
      <c r="I31" s="6" t="s">
        <v>62</v>
      </c>
      <c r="J31" s="6" t="s">
        <v>22</v>
      </c>
      <c r="K31" s="6">
        <v>272</v>
      </c>
      <c r="L31" s="6">
        <v>540476</v>
      </c>
      <c r="M31" s="6">
        <v>212509</v>
      </c>
      <c r="N31" s="6">
        <v>1</v>
      </c>
      <c r="O31" s="37"/>
      <c r="P31" s="37"/>
      <c r="Q31" s="37"/>
      <c r="R31" s="38">
        <f t="shared" si="1"/>
        <v>0</v>
      </c>
      <c r="S31" s="39">
        <f t="shared" si="5"/>
        <v>0</v>
      </c>
      <c r="T31" s="37"/>
      <c r="U31" s="37"/>
      <c r="V31" s="38">
        <f t="shared" si="3"/>
        <v>0</v>
      </c>
      <c r="W31" s="39">
        <f t="shared" si="6"/>
        <v>0</v>
      </c>
    </row>
    <row r="32" spans="1:23" x14ac:dyDescent="0.25">
      <c r="A32" s="4">
        <v>2629997</v>
      </c>
      <c r="B32" s="4" t="s">
        <v>1127</v>
      </c>
      <c r="C32" s="5" t="s">
        <v>1128</v>
      </c>
      <c r="D32" s="6" t="s">
        <v>15</v>
      </c>
      <c r="E32" s="6" t="s">
        <v>68</v>
      </c>
      <c r="F32" s="6" t="s">
        <v>1126</v>
      </c>
      <c r="G32" s="6" t="s">
        <v>1129</v>
      </c>
      <c r="H32" s="6" t="s">
        <v>1130</v>
      </c>
      <c r="I32" s="6" t="s">
        <v>62</v>
      </c>
      <c r="J32" s="6" t="s">
        <v>22</v>
      </c>
      <c r="K32" s="7">
        <v>378</v>
      </c>
      <c r="L32" s="6">
        <v>563241</v>
      </c>
      <c r="M32" s="6">
        <v>200109</v>
      </c>
      <c r="N32" s="6">
        <v>1</v>
      </c>
      <c r="O32" s="37"/>
      <c r="P32" s="37"/>
      <c r="Q32" s="37"/>
      <c r="R32" s="38">
        <f t="shared" si="1"/>
        <v>0</v>
      </c>
      <c r="S32" s="39">
        <f t="shared" si="5"/>
        <v>0</v>
      </c>
      <c r="T32" s="37"/>
      <c r="U32" s="37"/>
      <c r="V32" s="38">
        <f t="shared" si="3"/>
        <v>0</v>
      </c>
      <c r="W32" s="39">
        <f t="shared" si="6"/>
        <v>0</v>
      </c>
    </row>
    <row r="33" spans="1:23" x14ac:dyDescent="0.25">
      <c r="A33" s="4">
        <v>2632258</v>
      </c>
      <c r="B33" s="4" t="s">
        <v>1654</v>
      </c>
      <c r="C33" s="5" t="s">
        <v>1655</v>
      </c>
      <c r="D33" s="6" t="s">
        <v>15</v>
      </c>
      <c r="E33" s="6" t="s">
        <v>68</v>
      </c>
      <c r="F33" s="6" t="s">
        <v>185</v>
      </c>
      <c r="G33" s="6" t="s">
        <v>1649</v>
      </c>
      <c r="H33" s="6" t="s">
        <v>185</v>
      </c>
      <c r="I33" s="6" t="s">
        <v>34</v>
      </c>
      <c r="J33" s="6" t="s">
        <v>35</v>
      </c>
      <c r="K33" s="7">
        <v>3</v>
      </c>
      <c r="L33" s="6">
        <v>545017</v>
      </c>
      <c r="M33" s="6">
        <v>207750</v>
      </c>
      <c r="N33" s="6">
        <v>1</v>
      </c>
      <c r="O33" s="37"/>
      <c r="P33" s="37"/>
      <c r="Q33" s="37"/>
      <c r="R33" s="38">
        <f t="shared" si="1"/>
        <v>0</v>
      </c>
      <c r="S33" s="39">
        <f t="shared" si="5"/>
        <v>0</v>
      </c>
      <c r="T33" s="37"/>
      <c r="U33" s="37"/>
      <c r="V33" s="38">
        <f t="shared" si="3"/>
        <v>0</v>
      </c>
      <c r="W33" s="39">
        <f t="shared" si="6"/>
        <v>0</v>
      </c>
    </row>
    <row r="34" spans="1:23" x14ac:dyDescent="0.25">
      <c r="A34" s="4">
        <v>2622755</v>
      </c>
      <c r="B34" s="4" t="s">
        <v>1723</v>
      </c>
      <c r="C34" s="5" t="s">
        <v>1724</v>
      </c>
      <c r="D34" s="6" t="s">
        <v>15</v>
      </c>
      <c r="E34" s="6" t="s">
        <v>68</v>
      </c>
      <c r="F34" s="6" t="s">
        <v>1725</v>
      </c>
      <c r="G34" s="6" t="s">
        <v>1726</v>
      </c>
      <c r="H34" s="6" t="s">
        <v>1725</v>
      </c>
      <c r="I34" s="6" t="s">
        <v>1727</v>
      </c>
      <c r="J34" s="6" t="s">
        <v>1728</v>
      </c>
      <c r="K34" s="7">
        <v>118</v>
      </c>
      <c r="L34" s="6">
        <v>540904</v>
      </c>
      <c r="M34" s="6">
        <v>209947</v>
      </c>
      <c r="N34" s="6">
        <v>1</v>
      </c>
      <c r="O34" s="37"/>
      <c r="P34" s="37"/>
      <c r="Q34" s="37"/>
      <c r="R34" s="38">
        <f t="shared" si="1"/>
        <v>0</v>
      </c>
      <c r="S34" s="39">
        <f t="shared" si="5"/>
        <v>0</v>
      </c>
      <c r="T34" s="37"/>
      <c r="U34" s="37"/>
      <c r="V34" s="38">
        <f t="shared" si="3"/>
        <v>0</v>
      </c>
      <c r="W34" s="39">
        <f t="shared" si="6"/>
        <v>0</v>
      </c>
    </row>
    <row r="35" spans="1:23" x14ac:dyDescent="0.25">
      <c r="A35" s="4">
        <v>2623664</v>
      </c>
      <c r="B35" s="4" t="s">
        <v>1729</v>
      </c>
      <c r="C35" s="5" t="s">
        <v>1730</v>
      </c>
      <c r="D35" s="6" t="s">
        <v>15</v>
      </c>
      <c r="E35" s="6" t="s">
        <v>68</v>
      </c>
      <c r="F35" s="6" t="s">
        <v>1725</v>
      </c>
      <c r="G35" s="6" t="s">
        <v>1726</v>
      </c>
      <c r="H35" s="6" t="s">
        <v>1725</v>
      </c>
      <c r="I35" s="6" t="s">
        <v>1377</v>
      </c>
      <c r="J35" s="6" t="s">
        <v>655</v>
      </c>
      <c r="K35" s="7">
        <v>5</v>
      </c>
      <c r="L35" s="6">
        <v>543343</v>
      </c>
      <c r="M35" s="6">
        <v>208052</v>
      </c>
      <c r="N35" s="6">
        <v>1</v>
      </c>
      <c r="O35" s="37"/>
      <c r="P35" s="37"/>
      <c r="Q35" s="37"/>
      <c r="R35" s="38">
        <f t="shared" si="1"/>
        <v>0</v>
      </c>
      <c r="S35" s="39">
        <f t="shared" si="5"/>
        <v>0</v>
      </c>
      <c r="T35" s="37"/>
      <c r="U35" s="37"/>
      <c r="V35" s="38">
        <f t="shared" si="3"/>
        <v>0</v>
      </c>
      <c r="W35" s="39">
        <f t="shared" si="6"/>
        <v>0</v>
      </c>
    </row>
    <row r="36" spans="1:23" x14ac:dyDescent="0.25">
      <c r="A36" s="4">
        <v>2623402</v>
      </c>
      <c r="B36" s="4" t="s">
        <v>1731</v>
      </c>
      <c r="C36" s="5" t="s">
        <v>1732</v>
      </c>
      <c r="D36" s="6" t="s">
        <v>15</v>
      </c>
      <c r="E36" s="6" t="s">
        <v>68</v>
      </c>
      <c r="F36" s="6" t="s">
        <v>1725</v>
      </c>
      <c r="G36" s="6" t="s">
        <v>1726</v>
      </c>
      <c r="H36" s="6" t="s">
        <v>1725</v>
      </c>
      <c r="I36" s="6" t="s">
        <v>1733</v>
      </c>
      <c r="J36" s="6" t="s">
        <v>1734</v>
      </c>
      <c r="K36" s="7">
        <v>1</v>
      </c>
      <c r="L36" s="6">
        <v>541836</v>
      </c>
      <c r="M36" s="6">
        <v>208090</v>
      </c>
      <c r="N36" s="6">
        <v>1</v>
      </c>
      <c r="O36" s="37"/>
      <c r="P36" s="37"/>
      <c r="Q36" s="37"/>
      <c r="R36" s="38">
        <f t="shared" si="1"/>
        <v>0</v>
      </c>
      <c r="S36" s="39">
        <f t="shared" si="5"/>
        <v>0</v>
      </c>
      <c r="T36" s="37"/>
      <c r="U36" s="37"/>
      <c r="V36" s="38">
        <f t="shared" si="3"/>
        <v>0</v>
      </c>
      <c r="W36" s="39">
        <f t="shared" si="6"/>
        <v>0</v>
      </c>
    </row>
    <row r="37" spans="1:23" x14ac:dyDescent="0.25">
      <c r="A37" s="4">
        <v>2623992</v>
      </c>
      <c r="B37" s="4" t="s">
        <v>1735</v>
      </c>
      <c r="C37" s="5" t="s">
        <v>1736</v>
      </c>
      <c r="D37" s="6" t="s">
        <v>15</v>
      </c>
      <c r="E37" s="6" t="s">
        <v>68</v>
      </c>
      <c r="F37" s="6" t="s">
        <v>1725</v>
      </c>
      <c r="G37" s="6" t="s">
        <v>1726</v>
      </c>
      <c r="H37" s="6" t="s">
        <v>1725</v>
      </c>
      <c r="I37" s="6" t="s">
        <v>1737</v>
      </c>
      <c r="J37" s="6" t="s">
        <v>1738</v>
      </c>
      <c r="K37" s="7">
        <v>1</v>
      </c>
      <c r="L37" s="6">
        <v>541289</v>
      </c>
      <c r="M37" s="6">
        <v>207978</v>
      </c>
      <c r="N37" s="6">
        <v>1</v>
      </c>
      <c r="O37" s="37"/>
      <c r="P37" s="37"/>
      <c r="Q37" s="37"/>
      <c r="R37" s="38">
        <f t="shared" si="1"/>
        <v>0</v>
      </c>
      <c r="S37" s="39">
        <f t="shared" si="5"/>
        <v>0</v>
      </c>
      <c r="T37" s="37"/>
      <c r="U37" s="37"/>
      <c r="V37" s="38">
        <f t="shared" si="3"/>
        <v>0</v>
      </c>
      <c r="W37" s="39">
        <f t="shared" si="6"/>
        <v>0</v>
      </c>
    </row>
  </sheetData>
  <sheetProtection algorithmName="SHA-512" hashValue="zfAD9SrC4lwtTi8lxbaYpTN3qzt6sHBcOItZaEdUuTfCafShlqX4zferf3Kqr3QHRS/RuNDJPUQGdJ4m1LM0Bw==" saltValue="2xyriqc1no9j7MyahkzVd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45E-DC3F-4F2F-8EAD-4229045B6BB8}">
  <dimension ref="A1:W24"/>
  <sheetViews>
    <sheetView workbookViewId="0">
      <selection activeCell="A22" sqref="A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247</v>
      </c>
      <c r="B2" s="8">
        <f>M14</f>
        <v>9</v>
      </c>
      <c r="C2" s="8" t="str">
        <f>E17</f>
        <v>SUSKI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9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2626543</v>
      </c>
      <c r="B16" s="4" t="s">
        <v>73</v>
      </c>
      <c r="C16" s="5" t="s">
        <v>74</v>
      </c>
      <c r="D16" s="6" t="s">
        <v>15</v>
      </c>
      <c r="E16" s="6" t="s">
        <v>68</v>
      </c>
      <c r="F16" s="6" t="s">
        <v>69</v>
      </c>
      <c r="G16" s="6" t="s">
        <v>75</v>
      </c>
      <c r="H16" s="6" t="s">
        <v>69</v>
      </c>
      <c r="I16" s="6" t="s">
        <v>62</v>
      </c>
      <c r="J16" s="6" t="s">
        <v>22</v>
      </c>
      <c r="K16" s="6">
        <v>225</v>
      </c>
      <c r="L16" s="6">
        <v>548408</v>
      </c>
      <c r="M16" s="6">
        <v>212476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2626555</v>
      </c>
      <c r="B17" s="4" t="s">
        <v>78</v>
      </c>
      <c r="C17" s="5" t="s">
        <v>79</v>
      </c>
      <c r="D17" s="6" t="s">
        <v>15</v>
      </c>
      <c r="E17" s="6" t="s">
        <v>68</v>
      </c>
      <c r="F17" s="6" t="s">
        <v>69</v>
      </c>
      <c r="G17" s="6" t="s">
        <v>75</v>
      </c>
      <c r="H17" s="6" t="s">
        <v>69</v>
      </c>
      <c r="I17" s="6" t="s">
        <v>62</v>
      </c>
      <c r="J17" s="6" t="s">
        <v>22</v>
      </c>
      <c r="K17" s="6">
        <v>553</v>
      </c>
      <c r="L17" s="6">
        <v>548674</v>
      </c>
      <c r="M17" s="6">
        <v>212495</v>
      </c>
      <c r="N17" s="6">
        <v>1</v>
      </c>
      <c r="O17" s="37"/>
      <c r="P17" s="37"/>
      <c r="Q17" s="37"/>
      <c r="R17" s="38">
        <f t="shared" ref="R17:R24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4" si="3">ROUND(U17*0.23,2)</f>
        <v>0</v>
      </c>
      <c r="W17" s="39">
        <f t="shared" ref="W17:W22" si="4">ROUND(U17,2)+V17</f>
        <v>0</v>
      </c>
    </row>
    <row r="18" spans="1:23" x14ac:dyDescent="0.25">
      <c r="A18" s="4">
        <v>2627110</v>
      </c>
      <c r="B18" s="4" t="s">
        <v>84</v>
      </c>
      <c r="C18" s="5" t="s">
        <v>85</v>
      </c>
      <c r="D18" s="6" t="s">
        <v>15</v>
      </c>
      <c r="E18" s="6" t="s">
        <v>68</v>
      </c>
      <c r="F18" s="6" t="s">
        <v>69</v>
      </c>
      <c r="G18" s="6" t="s">
        <v>86</v>
      </c>
      <c r="H18" s="6" t="s">
        <v>87</v>
      </c>
      <c r="I18" s="6" t="s">
        <v>62</v>
      </c>
      <c r="J18" s="6" t="s">
        <v>22</v>
      </c>
      <c r="K18" s="6">
        <v>195</v>
      </c>
      <c r="L18" s="6">
        <v>553617</v>
      </c>
      <c r="M18" s="6">
        <v>215511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2640426</v>
      </c>
      <c r="B19" s="4" t="s">
        <v>261</v>
      </c>
      <c r="C19" s="5" t="s">
        <v>262</v>
      </c>
      <c r="D19" s="6" t="s">
        <v>15</v>
      </c>
      <c r="E19" s="6" t="s">
        <v>68</v>
      </c>
      <c r="F19" s="6" t="s">
        <v>249</v>
      </c>
      <c r="G19" s="6" t="s">
        <v>260</v>
      </c>
      <c r="H19" s="6" t="s">
        <v>249</v>
      </c>
      <c r="I19" s="6" t="s">
        <v>62</v>
      </c>
      <c r="J19" s="6" t="s">
        <v>22</v>
      </c>
      <c r="K19" s="6" t="s">
        <v>263</v>
      </c>
      <c r="L19" s="6">
        <v>537569</v>
      </c>
      <c r="M19" s="6">
        <v>205047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2645235</v>
      </c>
      <c r="B20" s="4" t="s">
        <v>403</v>
      </c>
      <c r="C20" s="5" t="s">
        <v>404</v>
      </c>
      <c r="D20" s="6" t="s">
        <v>15</v>
      </c>
      <c r="E20" s="6" t="s">
        <v>68</v>
      </c>
      <c r="F20" s="6" t="s">
        <v>391</v>
      </c>
      <c r="G20" s="6" t="s">
        <v>405</v>
      </c>
      <c r="H20" s="6" t="s">
        <v>391</v>
      </c>
      <c r="I20" s="6" t="s">
        <v>62</v>
      </c>
      <c r="J20" s="6" t="s">
        <v>22</v>
      </c>
      <c r="K20" s="6">
        <v>490</v>
      </c>
      <c r="L20" s="6">
        <v>543218</v>
      </c>
      <c r="M20" s="6">
        <v>212263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2633573</v>
      </c>
      <c r="B21" s="4" t="s">
        <v>1647</v>
      </c>
      <c r="C21" s="5" t="s">
        <v>1648</v>
      </c>
      <c r="D21" s="6" t="s">
        <v>15</v>
      </c>
      <c r="E21" s="6" t="s">
        <v>68</v>
      </c>
      <c r="F21" s="6" t="s">
        <v>185</v>
      </c>
      <c r="G21" s="6" t="s">
        <v>1649</v>
      </c>
      <c r="H21" s="6" t="s">
        <v>185</v>
      </c>
      <c r="I21" s="6" t="s">
        <v>1650</v>
      </c>
      <c r="J21" s="6" t="s">
        <v>1651</v>
      </c>
      <c r="K21" s="7">
        <v>24</v>
      </c>
      <c r="L21" s="6">
        <v>548417</v>
      </c>
      <c r="M21" s="6">
        <v>207028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2633634</v>
      </c>
      <c r="B22" s="4" t="s">
        <v>1656</v>
      </c>
      <c r="C22" s="5" t="s">
        <v>1657</v>
      </c>
      <c r="D22" s="6" t="s">
        <v>15</v>
      </c>
      <c r="E22" s="6" t="s">
        <v>68</v>
      </c>
      <c r="F22" s="6" t="s">
        <v>185</v>
      </c>
      <c r="G22" s="6" t="s">
        <v>1649</v>
      </c>
      <c r="H22" s="6" t="s">
        <v>185</v>
      </c>
      <c r="I22" s="6" t="s">
        <v>1658</v>
      </c>
      <c r="J22" s="6" t="s">
        <v>1659</v>
      </c>
      <c r="K22" s="7">
        <v>53</v>
      </c>
      <c r="L22" s="6">
        <v>548221</v>
      </c>
      <c r="M22" s="6">
        <v>207184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2623588</v>
      </c>
      <c r="B23" s="4" t="s">
        <v>1739</v>
      </c>
      <c r="C23" s="5" t="s">
        <v>1740</v>
      </c>
      <c r="D23" s="6" t="s">
        <v>15</v>
      </c>
      <c r="E23" s="6" t="s">
        <v>68</v>
      </c>
      <c r="F23" s="6" t="s">
        <v>1725</v>
      </c>
      <c r="G23" s="6" t="s">
        <v>1726</v>
      </c>
      <c r="H23" s="6" t="s">
        <v>1725</v>
      </c>
      <c r="I23" s="6" t="s">
        <v>1741</v>
      </c>
      <c r="J23" s="6" t="s">
        <v>1742</v>
      </c>
      <c r="K23" s="7">
        <v>1</v>
      </c>
      <c r="L23" s="6">
        <v>542700</v>
      </c>
      <c r="M23" s="6">
        <v>208382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4" si="5">ROUND(Q23,2)+R23</f>
        <v>0</v>
      </c>
      <c r="T23" s="37"/>
      <c r="U23" s="37"/>
      <c r="V23" s="38">
        <f t="shared" si="3"/>
        <v>0</v>
      </c>
      <c r="W23" s="39">
        <f t="shared" ref="W23:W24" si="6">ROUND(U23,2)+V23</f>
        <v>0</v>
      </c>
    </row>
    <row r="24" spans="1:23" x14ac:dyDescent="0.25">
      <c r="A24" s="4">
        <v>2623590</v>
      </c>
      <c r="B24" s="4" t="s">
        <v>1743</v>
      </c>
      <c r="C24" s="5" t="s">
        <v>1744</v>
      </c>
      <c r="D24" s="6" t="s">
        <v>15</v>
      </c>
      <c r="E24" s="6" t="s">
        <v>68</v>
      </c>
      <c r="F24" s="6" t="s">
        <v>1725</v>
      </c>
      <c r="G24" s="6" t="s">
        <v>1726</v>
      </c>
      <c r="H24" s="6" t="s">
        <v>1725</v>
      </c>
      <c r="I24" s="6" t="s">
        <v>1741</v>
      </c>
      <c r="J24" s="6" t="s">
        <v>1742</v>
      </c>
      <c r="K24" s="7">
        <v>3</v>
      </c>
      <c r="L24" s="6">
        <v>542737</v>
      </c>
      <c r="M24" s="6">
        <v>208163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</sheetData>
  <sheetProtection algorithmName="SHA-512" hashValue="BTsShadXqZvlTSOeI0kAFoChr7HpAE+H8HztpJ/wMR9CSZgfAgWnYjndvuvm/b2Yqej0PtQ7LZBgYyN4+3PaxA==" saltValue="UgV7TylC+iYOW/5OdlxeO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667DE-8C2B-415B-80E8-AEEA9E374358}">
  <dimension ref="A1:W20"/>
  <sheetViews>
    <sheetView workbookViewId="0">
      <selection activeCell="A21" sqref="A21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246</v>
      </c>
      <c r="B2" s="8">
        <f>M14</f>
        <v>5</v>
      </c>
      <c r="C2" s="8" t="str">
        <f>E17</f>
        <v>SUSKI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ROUND(SUM(Q16:Q354),2)*60</f>
        <v>0</v>
      </c>
      <c r="K4" s="9">
        <f>SUM(R16:R354)*60</f>
        <v>0</v>
      </c>
      <c r="L4" s="23">
        <f>SUM(S16:S354)*60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ROUND(SUM(U16:U354),2)*60</f>
        <v>0</v>
      </c>
      <c r="K5" s="9">
        <f>SUM(V16:V354)*60</f>
        <v>0</v>
      </c>
      <c r="L5" s="23">
        <f>SUM(W16:W354)*60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2642234</v>
      </c>
      <c r="B16" s="4" t="s">
        <v>377</v>
      </c>
      <c r="C16" s="5" t="s">
        <v>378</v>
      </c>
      <c r="D16" s="6" t="s">
        <v>15</v>
      </c>
      <c r="E16" s="6" t="s">
        <v>68</v>
      </c>
      <c r="F16" s="6" t="s">
        <v>374</v>
      </c>
      <c r="G16" s="6" t="s">
        <v>379</v>
      </c>
      <c r="H16" s="6" t="s">
        <v>374</v>
      </c>
      <c r="I16" s="6" t="s">
        <v>62</v>
      </c>
      <c r="J16" s="6" t="s">
        <v>22</v>
      </c>
      <c r="K16" s="6">
        <v>2000</v>
      </c>
      <c r="L16" s="6">
        <v>540350</v>
      </c>
      <c r="M16" s="6">
        <v>199470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2633585</v>
      </c>
      <c r="B17" s="4" t="s">
        <v>1652</v>
      </c>
      <c r="C17" s="5" t="s">
        <v>1653</v>
      </c>
      <c r="D17" s="6" t="s">
        <v>15</v>
      </c>
      <c r="E17" s="6" t="s">
        <v>68</v>
      </c>
      <c r="F17" s="6" t="s">
        <v>185</v>
      </c>
      <c r="G17" s="6" t="s">
        <v>1649</v>
      </c>
      <c r="H17" s="6" t="s">
        <v>185</v>
      </c>
      <c r="I17" s="6" t="s">
        <v>1079</v>
      </c>
      <c r="J17" s="6" t="s">
        <v>654</v>
      </c>
      <c r="K17" s="7">
        <v>8</v>
      </c>
      <c r="L17" s="6">
        <v>548821</v>
      </c>
      <c r="M17" s="6">
        <v>207185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25">
      <c r="A18" s="4">
        <v>2622631</v>
      </c>
      <c r="B18" s="4" t="s">
        <v>3234</v>
      </c>
      <c r="C18" s="5" t="s">
        <v>3235</v>
      </c>
      <c r="D18" s="6" t="s">
        <v>15</v>
      </c>
      <c r="E18" s="6" t="s">
        <v>68</v>
      </c>
      <c r="F18" s="6" t="s">
        <v>1126</v>
      </c>
      <c r="G18" s="6" t="s">
        <v>3236</v>
      </c>
      <c r="H18" s="6" t="s">
        <v>1126</v>
      </c>
      <c r="I18" s="6" t="s">
        <v>487</v>
      </c>
      <c r="J18" s="6" t="s">
        <v>488</v>
      </c>
      <c r="K18" s="7">
        <v>7</v>
      </c>
      <c r="L18" s="6">
        <v>559888</v>
      </c>
      <c r="M18" s="6">
        <v>198150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2622045</v>
      </c>
      <c r="B19" s="4" t="s">
        <v>3237</v>
      </c>
      <c r="C19" s="5" t="s">
        <v>3238</v>
      </c>
      <c r="D19" s="6" t="s">
        <v>15</v>
      </c>
      <c r="E19" s="6" t="s">
        <v>68</v>
      </c>
      <c r="F19" s="6" t="s">
        <v>1126</v>
      </c>
      <c r="G19" s="6" t="s">
        <v>3236</v>
      </c>
      <c r="H19" s="6" t="s">
        <v>1126</v>
      </c>
      <c r="I19" s="6" t="s">
        <v>487</v>
      </c>
      <c r="J19" s="6" t="s">
        <v>488</v>
      </c>
      <c r="K19" s="7">
        <v>9</v>
      </c>
      <c r="L19" s="6">
        <v>559861</v>
      </c>
      <c r="M19" s="6">
        <v>198096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2622633</v>
      </c>
      <c r="B20" s="4" t="s">
        <v>3239</v>
      </c>
      <c r="C20" s="5" t="s">
        <v>3240</v>
      </c>
      <c r="D20" s="6" t="s">
        <v>15</v>
      </c>
      <c r="E20" s="6" t="s">
        <v>68</v>
      </c>
      <c r="F20" s="6" t="s">
        <v>1126</v>
      </c>
      <c r="G20" s="6" t="s">
        <v>3236</v>
      </c>
      <c r="H20" s="6" t="s">
        <v>1126</v>
      </c>
      <c r="I20" s="6" t="s">
        <v>3241</v>
      </c>
      <c r="J20" s="6" t="s">
        <v>3242</v>
      </c>
      <c r="K20" s="7">
        <v>2</v>
      </c>
      <c r="L20" s="6">
        <v>560253</v>
      </c>
      <c r="M20" s="6">
        <v>198764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+l7RKb+8jqDfK7lcwGPHD0vbYbkhhK01RLcOk/D9jnZDY3fe+tJqKrddkTLN0v5rChQwb2NfFPok1Eok7oMKlg==" saltValue="uJKdt1SQj0J4I1nNYPVzI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DE5EE-2F9D-4B63-921F-9A27E54405FE}">
  <dimension ref="A1:W17"/>
  <sheetViews>
    <sheetView topLeftCell="A16" workbookViewId="0">
      <selection activeCell="F23" sqref="F23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245</v>
      </c>
      <c r="B2" s="8">
        <f>M14</f>
        <v>2</v>
      </c>
      <c r="C2" s="8" t="str">
        <f>E17</f>
        <v>PROSZOWICKI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2611957</v>
      </c>
      <c r="B16" s="4" t="s">
        <v>593</v>
      </c>
      <c r="C16" s="5" t="s">
        <v>594</v>
      </c>
      <c r="D16" s="6" t="s">
        <v>15</v>
      </c>
      <c r="E16" s="6" t="s">
        <v>588</v>
      </c>
      <c r="F16" s="6" t="s">
        <v>589</v>
      </c>
      <c r="G16" s="6" t="s">
        <v>590</v>
      </c>
      <c r="H16" s="6" t="s">
        <v>589</v>
      </c>
      <c r="I16" s="6" t="s">
        <v>591</v>
      </c>
      <c r="J16" s="6" t="s">
        <v>592</v>
      </c>
      <c r="K16" s="7">
        <v>5</v>
      </c>
      <c r="L16" s="6">
        <v>612462</v>
      </c>
      <c r="M16" s="6">
        <v>257008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2613986</v>
      </c>
      <c r="B17" s="4" t="s">
        <v>838</v>
      </c>
      <c r="C17" s="5" t="s">
        <v>839</v>
      </c>
      <c r="D17" s="6" t="s">
        <v>15</v>
      </c>
      <c r="E17" s="6" t="s">
        <v>588</v>
      </c>
      <c r="F17" s="6" t="s">
        <v>836</v>
      </c>
      <c r="G17" s="6" t="s">
        <v>837</v>
      </c>
      <c r="H17" s="6" t="s">
        <v>836</v>
      </c>
      <c r="I17" s="6" t="s">
        <v>508</v>
      </c>
      <c r="J17" s="6" t="s">
        <v>64</v>
      </c>
      <c r="K17" s="7">
        <v>44</v>
      </c>
      <c r="L17" s="6">
        <v>598115</v>
      </c>
      <c r="M17" s="6">
        <v>252426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FJoNs4PQon1Psu8A6k+yln2v9LswcfwNJbVtlB1wTJyb6W7zHkmP8kxkjirpAPkvQcy4nCax4TkTCXAP49XGbA==" saltValue="V9v5p4dd3YsfkPce/v1ZF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62520-F23F-4A00-BB25-F61585D4BF8B}">
  <dimension ref="A1:W20"/>
  <sheetViews>
    <sheetView workbookViewId="0">
      <selection activeCell="A21" sqref="A21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244</v>
      </c>
      <c r="B2" s="8">
        <f>M14</f>
        <v>5</v>
      </c>
      <c r="C2" s="8" t="str">
        <f>E17</f>
        <v>PROSZOWICKI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ROUND(SUM(Q16:Q354),2)*60</f>
        <v>0</v>
      </c>
      <c r="K4" s="9">
        <f>SUM(R16:R354)*60</f>
        <v>0</v>
      </c>
      <c r="L4" s="23">
        <f>SUM(S16:S354)*60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ROUND(SUM(U16:U354),2)*60</f>
        <v>0</v>
      </c>
      <c r="K5" s="9">
        <f>SUM(V16:V354)*60</f>
        <v>0</v>
      </c>
      <c r="L5" s="23">
        <f>SUM(W16:W354)*60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2615526</v>
      </c>
      <c r="B16" s="4" t="s">
        <v>642</v>
      </c>
      <c r="C16" s="5" t="s">
        <v>643</v>
      </c>
      <c r="D16" s="6" t="s">
        <v>15</v>
      </c>
      <c r="E16" s="6" t="s">
        <v>588</v>
      </c>
      <c r="F16" s="6" t="s">
        <v>644</v>
      </c>
      <c r="G16" s="6" t="s">
        <v>645</v>
      </c>
      <c r="H16" s="6" t="s">
        <v>646</v>
      </c>
      <c r="I16" s="6" t="s">
        <v>62</v>
      </c>
      <c r="J16" s="6" t="s">
        <v>22</v>
      </c>
      <c r="K16" s="7">
        <v>42</v>
      </c>
      <c r="L16" s="6">
        <v>590769</v>
      </c>
      <c r="M16" s="6">
        <v>266103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2621196</v>
      </c>
      <c r="B17" s="4" t="s">
        <v>848</v>
      </c>
      <c r="C17" s="5" t="s">
        <v>849</v>
      </c>
      <c r="D17" s="6" t="s">
        <v>15</v>
      </c>
      <c r="E17" s="6" t="s">
        <v>588</v>
      </c>
      <c r="F17" s="6" t="s">
        <v>847</v>
      </c>
      <c r="G17" s="6" t="s">
        <v>850</v>
      </c>
      <c r="H17" s="6" t="s">
        <v>851</v>
      </c>
      <c r="I17" s="6" t="s">
        <v>62</v>
      </c>
      <c r="J17" s="6" t="s">
        <v>22</v>
      </c>
      <c r="K17" s="7">
        <v>1</v>
      </c>
      <c r="L17" s="6">
        <v>584412</v>
      </c>
      <c r="M17" s="6">
        <v>269461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25">
      <c r="A18" s="4">
        <v>2617231</v>
      </c>
      <c r="B18" s="4" t="s">
        <v>3037</v>
      </c>
      <c r="C18" s="5" t="s">
        <v>3038</v>
      </c>
      <c r="D18" s="6" t="s">
        <v>15</v>
      </c>
      <c r="E18" s="6" t="s">
        <v>588</v>
      </c>
      <c r="F18" s="6" t="s">
        <v>845</v>
      </c>
      <c r="G18" s="6" t="s">
        <v>3039</v>
      </c>
      <c r="H18" s="6" t="s">
        <v>845</v>
      </c>
      <c r="I18" s="6" t="s">
        <v>2310</v>
      </c>
      <c r="J18" s="6" t="s">
        <v>2311</v>
      </c>
      <c r="K18" s="7">
        <v>7</v>
      </c>
      <c r="L18" s="6">
        <v>592702</v>
      </c>
      <c r="M18" s="6">
        <v>258866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2617236</v>
      </c>
      <c r="B19" s="4" t="s">
        <v>3040</v>
      </c>
      <c r="C19" s="5" t="s">
        <v>3041</v>
      </c>
      <c r="D19" s="6" t="s">
        <v>15</v>
      </c>
      <c r="E19" s="6" t="s">
        <v>588</v>
      </c>
      <c r="F19" s="6" t="s">
        <v>845</v>
      </c>
      <c r="G19" s="6" t="s">
        <v>3039</v>
      </c>
      <c r="H19" s="6" t="s">
        <v>845</v>
      </c>
      <c r="I19" s="6" t="s">
        <v>1057</v>
      </c>
      <c r="J19" s="6" t="s">
        <v>1058</v>
      </c>
      <c r="K19" s="7">
        <v>15</v>
      </c>
      <c r="L19" s="6">
        <v>591800</v>
      </c>
      <c r="M19" s="6">
        <v>259173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2617291</v>
      </c>
      <c r="B20" s="4" t="s">
        <v>3042</v>
      </c>
      <c r="C20" s="5" t="s">
        <v>3043</v>
      </c>
      <c r="D20" s="6" t="s">
        <v>15</v>
      </c>
      <c r="E20" s="6" t="s">
        <v>588</v>
      </c>
      <c r="F20" s="6" t="s">
        <v>845</v>
      </c>
      <c r="G20" s="6" t="s">
        <v>3039</v>
      </c>
      <c r="H20" s="6" t="s">
        <v>845</v>
      </c>
      <c r="I20" s="6" t="s">
        <v>1109</v>
      </c>
      <c r="J20" s="6" t="s">
        <v>1110</v>
      </c>
      <c r="K20" s="7">
        <v>107</v>
      </c>
      <c r="L20" s="6">
        <v>592890</v>
      </c>
      <c r="M20" s="6">
        <v>259092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CTtE+Zm8tLg5BqLePm1rEUjbNEusSOIhC/Q1Ypvmefxyb1r0lcj1dLlbzt7usA41ms5keN+eLoT08tB5ukU0aQ==" saltValue="hCUh4gdZdYRivc3BoSpVJ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365D3-768F-40C5-9253-A922EEC495F1}">
  <dimension ref="A1:W29"/>
  <sheetViews>
    <sheetView workbookViewId="0">
      <selection activeCell="A21" sqref="A21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243</v>
      </c>
      <c r="B2" s="8">
        <f>M14</f>
        <v>14</v>
      </c>
      <c r="C2" s="8" t="str">
        <f>E17</f>
        <v>OŚWIĘCIMSKI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14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2587691</v>
      </c>
      <c r="B16" s="4" t="s">
        <v>88</v>
      </c>
      <c r="C16" s="5" t="s">
        <v>89</v>
      </c>
      <c r="D16" s="6" t="s">
        <v>15</v>
      </c>
      <c r="E16" s="6" t="s">
        <v>23</v>
      </c>
      <c r="F16" s="6" t="s">
        <v>90</v>
      </c>
      <c r="G16" s="6" t="s">
        <v>91</v>
      </c>
      <c r="H16" s="6" t="s">
        <v>92</v>
      </c>
      <c r="I16" s="6" t="s">
        <v>93</v>
      </c>
      <c r="J16" s="6" t="s">
        <v>94</v>
      </c>
      <c r="K16" s="6">
        <v>9</v>
      </c>
      <c r="L16" s="6">
        <v>518426</v>
      </c>
      <c r="M16" s="6">
        <v>243623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2588227</v>
      </c>
      <c r="B17" s="4" t="s">
        <v>95</v>
      </c>
      <c r="C17" s="5" t="s">
        <v>96</v>
      </c>
      <c r="D17" s="6" t="s">
        <v>15</v>
      </c>
      <c r="E17" s="6" t="s">
        <v>23</v>
      </c>
      <c r="F17" s="6" t="s">
        <v>90</v>
      </c>
      <c r="G17" s="6" t="s">
        <v>97</v>
      </c>
      <c r="H17" s="6" t="s">
        <v>98</v>
      </c>
      <c r="I17" s="6" t="s">
        <v>34</v>
      </c>
      <c r="J17" s="6" t="s">
        <v>35</v>
      </c>
      <c r="K17" s="6">
        <v>3</v>
      </c>
      <c r="L17" s="6">
        <v>516239</v>
      </c>
      <c r="M17" s="6">
        <v>245271</v>
      </c>
      <c r="N17" s="6">
        <v>1</v>
      </c>
      <c r="O17" s="37"/>
      <c r="P17" s="37"/>
      <c r="Q17" s="37"/>
      <c r="R17" s="38">
        <f t="shared" ref="R17:R29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9" si="3">ROUND(U17*0.23,2)</f>
        <v>0</v>
      </c>
      <c r="W17" s="39">
        <f t="shared" ref="W17:W22" si="4">ROUND(U17,2)+V17</f>
        <v>0</v>
      </c>
    </row>
    <row r="18" spans="1:23" x14ac:dyDescent="0.25">
      <c r="A18" s="4">
        <v>2598732</v>
      </c>
      <c r="B18" s="4" t="s">
        <v>208</v>
      </c>
      <c r="C18" s="5" t="s">
        <v>209</v>
      </c>
      <c r="D18" s="6" t="s">
        <v>15</v>
      </c>
      <c r="E18" s="6" t="s">
        <v>23</v>
      </c>
      <c r="F18" s="6" t="s">
        <v>206</v>
      </c>
      <c r="G18" s="6" t="s">
        <v>210</v>
      </c>
      <c r="H18" s="6" t="s">
        <v>19</v>
      </c>
      <c r="I18" s="6" t="s">
        <v>34</v>
      </c>
      <c r="J18" s="6" t="s">
        <v>35</v>
      </c>
      <c r="K18" s="6">
        <v>19</v>
      </c>
      <c r="L18" s="6">
        <v>513759</v>
      </c>
      <c r="M18" s="6">
        <v>241849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2600007</v>
      </c>
      <c r="B19" s="4" t="s">
        <v>211</v>
      </c>
      <c r="C19" s="5" t="s">
        <v>212</v>
      </c>
      <c r="D19" s="6" t="s">
        <v>15</v>
      </c>
      <c r="E19" s="6" t="s">
        <v>23</v>
      </c>
      <c r="F19" s="6" t="s">
        <v>206</v>
      </c>
      <c r="G19" s="6" t="s">
        <v>213</v>
      </c>
      <c r="H19" s="6" t="s">
        <v>214</v>
      </c>
      <c r="I19" s="6" t="s">
        <v>215</v>
      </c>
      <c r="J19" s="6" t="s">
        <v>216</v>
      </c>
      <c r="K19" s="6">
        <v>2</v>
      </c>
      <c r="L19" s="6">
        <v>516878</v>
      </c>
      <c r="M19" s="6">
        <v>234719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2601020</v>
      </c>
      <c r="B20" s="4" t="s">
        <v>217</v>
      </c>
      <c r="C20" s="5" t="s">
        <v>218</v>
      </c>
      <c r="D20" s="6" t="s">
        <v>15</v>
      </c>
      <c r="E20" s="6" t="s">
        <v>23</v>
      </c>
      <c r="F20" s="6" t="s">
        <v>206</v>
      </c>
      <c r="G20" s="6" t="s">
        <v>219</v>
      </c>
      <c r="H20" s="6" t="s">
        <v>220</v>
      </c>
      <c r="I20" s="6" t="s">
        <v>221</v>
      </c>
      <c r="J20" s="6" t="s">
        <v>222</v>
      </c>
      <c r="K20" s="6">
        <v>1</v>
      </c>
      <c r="L20" s="6">
        <v>520739</v>
      </c>
      <c r="M20" s="6">
        <v>238255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2602033</v>
      </c>
      <c r="B21" s="4" t="s">
        <v>223</v>
      </c>
      <c r="C21" s="5" t="s">
        <v>224</v>
      </c>
      <c r="D21" s="6" t="s">
        <v>15</v>
      </c>
      <c r="E21" s="6" t="s">
        <v>23</v>
      </c>
      <c r="F21" s="6" t="s">
        <v>206</v>
      </c>
      <c r="G21" s="6" t="s">
        <v>225</v>
      </c>
      <c r="H21" s="6" t="s">
        <v>226</v>
      </c>
      <c r="I21" s="6" t="s">
        <v>227</v>
      </c>
      <c r="J21" s="6" t="s">
        <v>228</v>
      </c>
      <c r="K21" s="6">
        <v>53</v>
      </c>
      <c r="L21" s="6">
        <v>522794</v>
      </c>
      <c r="M21" s="6">
        <v>239007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2585141</v>
      </c>
      <c r="B22" s="4" t="s">
        <v>448</v>
      </c>
      <c r="C22" s="5" t="s">
        <v>449</v>
      </c>
      <c r="D22" s="6" t="s">
        <v>15</v>
      </c>
      <c r="E22" s="6" t="s">
        <v>23</v>
      </c>
      <c r="F22" s="6" t="s">
        <v>443</v>
      </c>
      <c r="G22" s="6" t="s">
        <v>450</v>
      </c>
      <c r="H22" s="6" t="s">
        <v>451</v>
      </c>
      <c r="I22" s="6" t="s">
        <v>452</v>
      </c>
      <c r="J22" s="6" t="s">
        <v>453</v>
      </c>
      <c r="K22" s="7" t="s">
        <v>454</v>
      </c>
      <c r="L22" s="6">
        <v>512860</v>
      </c>
      <c r="M22" s="6">
        <v>234610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2585182</v>
      </c>
      <c r="B23" s="4" t="s">
        <v>455</v>
      </c>
      <c r="C23" s="5" t="s">
        <v>456</v>
      </c>
      <c r="D23" s="6" t="s">
        <v>15</v>
      </c>
      <c r="E23" s="6" t="s">
        <v>23</v>
      </c>
      <c r="F23" s="6" t="s">
        <v>443</v>
      </c>
      <c r="G23" s="6" t="s">
        <v>457</v>
      </c>
      <c r="H23" s="6" t="s">
        <v>458</v>
      </c>
      <c r="I23" s="6" t="s">
        <v>353</v>
      </c>
      <c r="J23" s="6" t="s">
        <v>354</v>
      </c>
      <c r="K23" s="7">
        <v>39</v>
      </c>
      <c r="L23" s="6">
        <v>513963</v>
      </c>
      <c r="M23" s="6">
        <v>235328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9" si="5">ROUND(Q23,2)+R23</f>
        <v>0</v>
      </c>
      <c r="T23" s="37"/>
      <c r="U23" s="37"/>
      <c r="V23" s="38">
        <f t="shared" si="3"/>
        <v>0</v>
      </c>
      <c r="W23" s="39">
        <f t="shared" ref="W23:W29" si="6">ROUND(U23,2)+V23</f>
        <v>0</v>
      </c>
    </row>
    <row r="24" spans="1:23" x14ac:dyDescent="0.25">
      <c r="A24" s="4">
        <v>2587007</v>
      </c>
      <c r="B24" s="4" t="s">
        <v>1601</v>
      </c>
      <c r="C24" s="5" t="s">
        <v>1602</v>
      </c>
      <c r="D24" s="6" t="s">
        <v>15</v>
      </c>
      <c r="E24" s="6" t="s">
        <v>23</v>
      </c>
      <c r="F24" s="6" t="s">
        <v>90</v>
      </c>
      <c r="G24" s="6" t="s">
        <v>1603</v>
      </c>
      <c r="H24" s="6" t="s">
        <v>90</v>
      </c>
      <c r="I24" s="6" t="s">
        <v>1604</v>
      </c>
      <c r="J24" s="6" t="s">
        <v>1605</v>
      </c>
      <c r="K24" s="7">
        <v>9</v>
      </c>
      <c r="L24" s="6">
        <v>516917</v>
      </c>
      <c r="M24" s="6">
        <v>247888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2587011</v>
      </c>
      <c r="B25" s="4" t="s">
        <v>1606</v>
      </c>
      <c r="C25" s="5" t="s">
        <v>1607</v>
      </c>
      <c r="D25" s="6" t="s">
        <v>15</v>
      </c>
      <c r="E25" s="6" t="s">
        <v>23</v>
      </c>
      <c r="F25" s="6" t="s">
        <v>90</v>
      </c>
      <c r="G25" s="6" t="s">
        <v>1603</v>
      </c>
      <c r="H25" s="6" t="s">
        <v>90</v>
      </c>
      <c r="I25" s="6" t="s">
        <v>1008</v>
      </c>
      <c r="J25" s="6" t="s">
        <v>1009</v>
      </c>
      <c r="K25" s="7">
        <v>7</v>
      </c>
      <c r="L25" s="6">
        <v>518733</v>
      </c>
      <c r="M25" s="6">
        <v>248584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2587148</v>
      </c>
      <c r="B26" s="4" t="s">
        <v>1610</v>
      </c>
      <c r="C26" s="5" t="s">
        <v>1611</v>
      </c>
      <c r="D26" s="6" t="s">
        <v>15</v>
      </c>
      <c r="E26" s="6" t="s">
        <v>23</v>
      </c>
      <c r="F26" s="6" t="s">
        <v>90</v>
      </c>
      <c r="G26" s="6" t="s">
        <v>1603</v>
      </c>
      <c r="H26" s="6" t="s">
        <v>90</v>
      </c>
      <c r="I26" s="6" t="s">
        <v>1612</v>
      </c>
      <c r="J26" s="6" t="s">
        <v>1613</v>
      </c>
      <c r="K26" s="7">
        <v>1</v>
      </c>
      <c r="L26" s="6">
        <v>519087</v>
      </c>
      <c r="M26" s="6">
        <v>248566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2583200</v>
      </c>
      <c r="B27" s="4" t="s">
        <v>1792</v>
      </c>
      <c r="C27" s="5" t="s">
        <v>1793</v>
      </c>
      <c r="D27" s="6" t="s">
        <v>15</v>
      </c>
      <c r="E27" s="6" t="s">
        <v>23</v>
      </c>
      <c r="F27" s="6" t="s">
        <v>443</v>
      </c>
      <c r="G27" s="6" t="s">
        <v>1794</v>
      </c>
      <c r="H27" s="6" t="s">
        <v>443</v>
      </c>
      <c r="I27" s="6" t="s">
        <v>1080</v>
      </c>
      <c r="J27" s="6" t="s">
        <v>1081</v>
      </c>
      <c r="K27" s="7">
        <v>1</v>
      </c>
      <c r="L27" s="6">
        <v>510921</v>
      </c>
      <c r="M27" s="6">
        <v>235336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2582578</v>
      </c>
      <c r="B28" s="4" t="s">
        <v>1795</v>
      </c>
      <c r="C28" s="5" t="s">
        <v>1796</v>
      </c>
      <c r="D28" s="6" t="s">
        <v>15</v>
      </c>
      <c r="E28" s="6" t="s">
        <v>23</v>
      </c>
      <c r="F28" s="6" t="s">
        <v>443</v>
      </c>
      <c r="G28" s="6" t="s">
        <v>1794</v>
      </c>
      <c r="H28" s="6" t="s">
        <v>443</v>
      </c>
      <c r="I28" s="6" t="s">
        <v>1797</v>
      </c>
      <c r="J28" s="6" t="s">
        <v>1798</v>
      </c>
      <c r="K28" s="7">
        <v>3</v>
      </c>
      <c r="L28" s="6">
        <v>510088</v>
      </c>
      <c r="M28" s="6">
        <v>234483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2583416</v>
      </c>
      <c r="B29" s="4" t="s">
        <v>1799</v>
      </c>
      <c r="C29" s="5" t="s">
        <v>1800</v>
      </c>
      <c r="D29" s="6" t="s">
        <v>15</v>
      </c>
      <c r="E29" s="6" t="s">
        <v>23</v>
      </c>
      <c r="F29" s="6" t="s">
        <v>443</v>
      </c>
      <c r="G29" s="6" t="s">
        <v>1794</v>
      </c>
      <c r="H29" s="6" t="s">
        <v>443</v>
      </c>
      <c r="I29" s="6" t="s">
        <v>34</v>
      </c>
      <c r="J29" s="6" t="s">
        <v>35</v>
      </c>
      <c r="K29" s="7">
        <v>6</v>
      </c>
      <c r="L29" s="6">
        <v>510669</v>
      </c>
      <c r="M29" s="6">
        <v>235287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</sheetData>
  <sheetProtection algorithmName="SHA-512" hashValue="gNjl6sFebkTpCUVgdH9I57DCX02hSzAP18IfOZGee+fOKAJJpbnoHU3xOycItlI6c63IGVFRMvks1ETCViaSaw==" saltValue="tr4oKaz9yABAkBm4k6ueN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FF11-F03D-4D32-8103-1E02966272AE}">
  <dimension ref="A1:W18"/>
  <sheetViews>
    <sheetView topLeftCell="A4" workbookViewId="0">
      <selection activeCell="S16" sqref="S16"/>
    </sheetView>
  </sheetViews>
  <sheetFormatPr defaultRowHeight="15" x14ac:dyDescent="0.25"/>
  <cols>
    <col min="5" max="5" width="10.85546875" customWidth="1"/>
    <col min="6" max="6" width="11.140625" customWidth="1"/>
    <col min="12" max="12" width="15" customWidth="1"/>
    <col min="15" max="15" width="15.42578125" customWidth="1"/>
    <col min="16" max="16" width="14.140625" customWidth="1"/>
    <col min="17" max="17" width="15.85546875" customWidth="1"/>
    <col min="19" max="19" width="13.85546875" customWidth="1"/>
    <col min="20" max="20" width="12.5703125" customWidth="1"/>
    <col min="21" max="21" width="21.140625" customWidth="1"/>
    <col min="23" max="23" width="17.710937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269</v>
      </c>
      <c r="B2" s="8">
        <f>M14</f>
        <v>3</v>
      </c>
      <c r="C2" s="8" t="str">
        <f>E17</f>
        <v>WIELICKI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33.7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ROUND(SUM(Q16:Q328),2)*60</f>
        <v>0</v>
      </c>
      <c r="K4" s="9">
        <f>SUM(R16:R328)*60</f>
        <v>0</v>
      </c>
      <c r="L4" s="23">
        <f>SUM(S16:S328)*60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33.7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ROUND(SUM(U16:U328),2)*60</f>
        <v>0</v>
      </c>
      <c r="K5" s="9">
        <f>SUM(V16:V328)*60</f>
        <v>0</v>
      </c>
      <c r="L5" s="23">
        <f>SUM(W16:W328)*60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6.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8.1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101.2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2784040</v>
      </c>
      <c r="B16" s="4" t="s">
        <v>699</v>
      </c>
      <c r="C16" s="5" t="s">
        <v>700</v>
      </c>
      <c r="D16" s="6" t="s">
        <v>15</v>
      </c>
      <c r="E16" s="6" t="s">
        <v>651</v>
      </c>
      <c r="F16" s="6" t="s">
        <v>697</v>
      </c>
      <c r="G16" s="6" t="s">
        <v>701</v>
      </c>
      <c r="H16" s="6" t="s">
        <v>702</v>
      </c>
      <c r="I16" s="6" t="s">
        <v>62</v>
      </c>
      <c r="J16" s="6" t="s">
        <v>22</v>
      </c>
      <c r="K16" s="7">
        <v>302</v>
      </c>
      <c r="L16" s="6">
        <v>590552</v>
      </c>
      <c r="M16" s="6">
        <v>237343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2788320</v>
      </c>
      <c r="B17" s="4" t="s">
        <v>3033</v>
      </c>
      <c r="C17" s="5" t="s">
        <v>3034</v>
      </c>
      <c r="D17" s="6" t="s">
        <v>15</v>
      </c>
      <c r="E17" s="6" t="s">
        <v>651</v>
      </c>
      <c r="F17" s="6" t="s">
        <v>835</v>
      </c>
      <c r="G17" s="6" t="s">
        <v>3032</v>
      </c>
      <c r="H17" s="6" t="s">
        <v>835</v>
      </c>
      <c r="I17" s="6" t="s">
        <v>1109</v>
      </c>
      <c r="J17" s="6" t="s">
        <v>1110</v>
      </c>
      <c r="K17" s="7">
        <v>23</v>
      </c>
      <c r="L17" s="6">
        <v>586892</v>
      </c>
      <c r="M17" s="6">
        <v>241590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2786868</v>
      </c>
      <c r="B18" s="4" t="s">
        <v>3035</v>
      </c>
      <c r="C18" s="5" t="s">
        <v>3036</v>
      </c>
      <c r="D18" s="6" t="s">
        <v>15</v>
      </c>
      <c r="E18" s="6" t="s">
        <v>651</v>
      </c>
      <c r="F18" s="6" t="s">
        <v>835</v>
      </c>
      <c r="G18" s="6" t="s">
        <v>3032</v>
      </c>
      <c r="H18" s="6" t="s">
        <v>835</v>
      </c>
      <c r="I18" s="6" t="s">
        <v>34</v>
      </c>
      <c r="J18" s="6" t="s">
        <v>35</v>
      </c>
      <c r="K18" s="7">
        <v>3</v>
      </c>
      <c r="L18" s="6">
        <v>587309</v>
      </c>
      <c r="M18" s="6">
        <v>241227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3LZOqkmgAFD6+YR/8CFDibEU9P5rlsXPApR2lMtrODtOOQS/I8nBcaU2txKA1ZNgWYJPbtVnNYd3KojjrRHAag==" saltValue="YB4+2RyuG9VdLtswARJwZ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095F-AA10-4600-AC1E-51DEA5F10CF8}">
  <dimension ref="A1:W19"/>
  <sheetViews>
    <sheetView topLeftCell="A16" workbookViewId="0">
      <selection activeCell="A18" sqref="A18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242</v>
      </c>
      <c r="B2" s="8">
        <f>M14</f>
        <v>4</v>
      </c>
      <c r="C2" s="8" t="str">
        <f>E17</f>
        <v>OŚWIĘCIMSKI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2584660</v>
      </c>
      <c r="B16" s="4" t="s">
        <v>441</v>
      </c>
      <c r="C16" s="5" t="s">
        <v>442</v>
      </c>
      <c r="D16" s="6" t="s">
        <v>15</v>
      </c>
      <c r="E16" s="6" t="s">
        <v>23</v>
      </c>
      <c r="F16" s="6" t="s">
        <v>443</v>
      </c>
      <c r="G16" s="6" t="s">
        <v>444</v>
      </c>
      <c r="H16" s="6" t="s">
        <v>445</v>
      </c>
      <c r="I16" s="6" t="s">
        <v>446</v>
      </c>
      <c r="J16" s="6" t="s">
        <v>447</v>
      </c>
      <c r="K16" s="7">
        <v>1</v>
      </c>
      <c r="L16" s="6">
        <v>509875</v>
      </c>
      <c r="M16" s="6">
        <v>232742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2586895</v>
      </c>
      <c r="B17" s="4" t="s">
        <v>1608</v>
      </c>
      <c r="C17" s="5" t="s">
        <v>1609</v>
      </c>
      <c r="D17" s="6" t="s">
        <v>15</v>
      </c>
      <c r="E17" s="6" t="s">
        <v>23</v>
      </c>
      <c r="F17" s="6" t="s">
        <v>90</v>
      </c>
      <c r="G17" s="6" t="s">
        <v>1603</v>
      </c>
      <c r="H17" s="6" t="s">
        <v>90</v>
      </c>
      <c r="I17" s="6" t="s">
        <v>508</v>
      </c>
      <c r="J17" s="6" t="s">
        <v>64</v>
      </c>
      <c r="K17" s="7">
        <v>18</v>
      </c>
      <c r="L17" s="6">
        <v>518629</v>
      </c>
      <c r="M17" s="6">
        <v>248105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25">
      <c r="A18" s="4">
        <v>2579586</v>
      </c>
      <c r="B18" s="4" t="s">
        <v>1693</v>
      </c>
      <c r="C18" s="5" t="s">
        <v>1694</v>
      </c>
      <c r="D18" s="6" t="s">
        <v>15</v>
      </c>
      <c r="E18" s="6" t="s">
        <v>23</v>
      </c>
      <c r="F18" s="6" t="s">
        <v>206</v>
      </c>
      <c r="G18" s="6" t="s">
        <v>1662</v>
      </c>
      <c r="H18" s="6" t="s">
        <v>206</v>
      </c>
      <c r="I18" s="6" t="s">
        <v>1689</v>
      </c>
      <c r="J18" s="6" t="s">
        <v>1692</v>
      </c>
      <c r="K18" s="7">
        <v>40</v>
      </c>
      <c r="L18" s="6">
        <v>514784</v>
      </c>
      <c r="M18" s="6">
        <v>240416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7926389</v>
      </c>
      <c r="B19" s="4" t="s">
        <v>1801</v>
      </c>
      <c r="C19" s="5" t="s">
        <v>1802</v>
      </c>
      <c r="D19" s="6" t="s">
        <v>15</v>
      </c>
      <c r="E19" s="6" t="s">
        <v>23</v>
      </c>
      <c r="F19" s="6" t="s">
        <v>443</v>
      </c>
      <c r="G19" s="6" t="s">
        <v>1794</v>
      </c>
      <c r="H19" s="6" t="s">
        <v>443</v>
      </c>
      <c r="I19" s="6" t="s">
        <v>1758</v>
      </c>
      <c r="J19" s="6" t="s">
        <v>1759</v>
      </c>
      <c r="K19" s="7">
        <v>3</v>
      </c>
      <c r="L19" s="6">
        <v>509656</v>
      </c>
      <c r="M19" s="6">
        <v>233664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i5NV1sszGa8+fiDYsgiRpxsFUJCjyGCIpsmHOIybhKv/PpEE+mwWQLWBq2ZJVsoQ3fcpCvXB8nWxMQO2f6xA8A==" saltValue="fbUYt8ed9K3QXIidTQpVK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4BE01-0642-4818-ADF5-E7BDBC7BF311}">
  <dimension ref="A1:W17"/>
  <sheetViews>
    <sheetView topLeftCell="A13" workbookViewId="0">
      <selection activeCell="E15" sqref="E1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241</v>
      </c>
      <c r="B2" s="8">
        <f>M14</f>
        <v>2</v>
      </c>
      <c r="C2" s="8" t="str">
        <f>E17</f>
        <v>OŚWIĘCIMSKI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2608519</v>
      </c>
      <c r="B16" s="4" t="s">
        <v>366</v>
      </c>
      <c r="C16" s="5" t="s">
        <v>367</v>
      </c>
      <c r="D16" s="6" t="s">
        <v>15</v>
      </c>
      <c r="E16" s="6" t="s">
        <v>23</v>
      </c>
      <c r="F16" s="6" t="s">
        <v>365</v>
      </c>
      <c r="G16" s="6" t="s">
        <v>368</v>
      </c>
      <c r="H16" s="6" t="s">
        <v>369</v>
      </c>
      <c r="I16" s="6" t="s">
        <v>370</v>
      </c>
      <c r="J16" s="6" t="s">
        <v>371</v>
      </c>
      <c r="K16" s="6">
        <v>37</v>
      </c>
      <c r="L16" s="6">
        <v>531034</v>
      </c>
      <c r="M16" s="6">
        <v>238333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2606539</v>
      </c>
      <c r="B17" s="4" t="s">
        <v>1787</v>
      </c>
      <c r="C17" s="5" t="s">
        <v>1788</v>
      </c>
      <c r="D17" s="6" t="s">
        <v>15</v>
      </c>
      <c r="E17" s="6" t="s">
        <v>23</v>
      </c>
      <c r="F17" s="6" t="s">
        <v>365</v>
      </c>
      <c r="G17" s="6" t="s">
        <v>1789</v>
      </c>
      <c r="H17" s="6" t="s">
        <v>365</v>
      </c>
      <c r="I17" s="6" t="s">
        <v>1790</v>
      </c>
      <c r="J17" s="6" t="s">
        <v>1791</v>
      </c>
      <c r="K17" s="7">
        <v>11</v>
      </c>
      <c r="L17" s="6">
        <v>531244</v>
      </c>
      <c r="M17" s="6">
        <v>236394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cKpcm9abGYMrVqcAHzub3nGRq35v6QwTW9ElCD+dMMWz31+ssl+AffaNzZVt2+svR2BnDUeYHKFpmQtv4lcvnQ==" saltValue="FGxUrgxUjiqGKXoHvA/lc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4DC5-2BBD-4C67-BDAB-F95A3C37AD20}">
  <dimension ref="A1:W35"/>
  <sheetViews>
    <sheetView workbookViewId="0">
      <selection activeCell="A19" sqref="A19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240</v>
      </c>
      <c r="B2" s="8">
        <f>M14</f>
        <v>20</v>
      </c>
      <c r="C2" s="8" t="str">
        <f>E17</f>
        <v>OŚWIĘCIMSKI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20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2591402</v>
      </c>
      <c r="B16" s="4" t="s">
        <v>138</v>
      </c>
      <c r="C16" s="5" t="s">
        <v>139</v>
      </c>
      <c r="D16" s="6" t="s">
        <v>15</v>
      </c>
      <c r="E16" s="6" t="s">
        <v>23</v>
      </c>
      <c r="F16" s="6" t="s">
        <v>140</v>
      </c>
      <c r="G16" s="6" t="s">
        <v>141</v>
      </c>
      <c r="H16" s="6" t="s">
        <v>142</v>
      </c>
      <c r="I16" s="6" t="s">
        <v>143</v>
      </c>
      <c r="J16" s="6" t="s">
        <v>144</v>
      </c>
      <c r="K16" s="6">
        <v>2</v>
      </c>
      <c r="L16" s="6">
        <v>514722</v>
      </c>
      <c r="M16" s="6">
        <v>230367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2593039</v>
      </c>
      <c r="B17" s="4" t="s">
        <v>145</v>
      </c>
      <c r="C17" s="5" t="s">
        <v>146</v>
      </c>
      <c r="D17" s="6" t="s">
        <v>15</v>
      </c>
      <c r="E17" s="6" t="s">
        <v>23</v>
      </c>
      <c r="F17" s="6" t="s">
        <v>140</v>
      </c>
      <c r="G17" s="6" t="s">
        <v>147</v>
      </c>
      <c r="H17" s="6" t="s">
        <v>148</v>
      </c>
      <c r="I17" s="6" t="s">
        <v>149</v>
      </c>
      <c r="J17" s="6" t="s">
        <v>150</v>
      </c>
      <c r="K17" s="6">
        <v>59</v>
      </c>
      <c r="L17" s="6">
        <v>520341</v>
      </c>
      <c r="M17" s="6">
        <v>223213</v>
      </c>
      <c r="N17" s="6">
        <v>1</v>
      </c>
      <c r="O17" s="37"/>
      <c r="P17" s="37"/>
      <c r="Q17" s="37"/>
      <c r="R17" s="38">
        <f t="shared" ref="R17:R35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35" si="3">ROUND(U17*0.23,2)</f>
        <v>0</v>
      </c>
      <c r="W17" s="39">
        <f t="shared" ref="W17:W22" si="4">ROUND(U17,2)+V17</f>
        <v>0</v>
      </c>
    </row>
    <row r="18" spans="1:23" x14ac:dyDescent="0.25">
      <c r="A18" s="4">
        <v>2594331</v>
      </c>
      <c r="B18" s="4" t="s">
        <v>159</v>
      </c>
      <c r="C18" s="5" t="s">
        <v>160</v>
      </c>
      <c r="D18" s="6" t="s">
        <v>15</v>
      </c>
      <c r="E18" s="6" t="s">
        <v>23</v>
      </c>
      <c r="F18" s="6" t="s">
        <v>140</v>
      </c>
      <c r="G18" s="6" t="s">
        <v>161</v>
      </c>
      <c r="H18" s="6" t="s">
        <v>162</v>
      </c>
      <c r="I18" s="6" t="s">
        <v>163</v>
      </c>
      <c r="J18" s="6" t="s">
        <v>164</v>
      </c>
      <c r="K18" s="6">
        <v>4</v>
      </c>
      <c r="L18" s="6">
        <v>515979</v>
      </c>
      <c r="M18" s="6">
        <v>226364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2595338</v>
      </c>
      <c r="B19" s="4" t="s">
        <v>165</v>
      </c>
      <c r="C19" s="5" t="s">
        <v>166</v>
      </c>
      <c r="D19" s="6" t="s">
        <v>15</v>
      </c>
      <c r="E19" s="6" t="s">
        <v>23</v>
      </c>
      <c r="F19" s="6" t="s">
        <v>140</v>
      </c>
      <c r="G19" s="6" t="s">
        <v>167</v>
      </c>
      <c r="H19" s="6" t="s">
        <v>168</v>
      </c>
      <c r="I19" s="6" t="s">
        <v>56</v>
      </c>
      <c r="J19" s="6" t="s">
        <v>57</v>
      </c>
      <c r="K19" s="6">
        <v>98</v>
      </c>
      <c r="L19" s="6">
        <v>519784</v>
      </c>
      <c r="M19" s="6">
        <v>227411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2596828</v>
      </c>
      <c r="B20" s="4" t="s">
        <v>204</v>
      </c>
      <c r="C20" s="5" t="s">
        <v>205</v>
      </c>
      <c r="D20" s="6" t="s">
        <v>15</v>
      </c>
      <c r="E20" s="6" t="s">
        <v>23</v>
      </c>
      <c r="F20" s="6" t="s">
        <v>200</v>
      </c>
      <c r="G20" s="6" t="s">
        <v>201</v>
      </c>
      <c r="H20" s="6" t="s">
        <v>200</v>
      </c>
      <c r="I20" s="6" t="s">
        <v>202</v>
      </c>
      <c r="J20" s="6" t="s">
        <v>203</v>
      </c>
      <c r="K20" s="6">
        <v>450</v>
      </c>
      <c r="L20" s="6">
        <v>521640</v>
      </c>
      <c r="M20" s="6">
        <v>230515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2603224</v>
      </c>
      <c r="B21" s="4" t="s">
        <v>235</v>
      </c>
      <c r="C21" s="5" t="s">
        <v>236</v>
      </c>
      <c r="D21" s="6" t="s">
        <v>15</v>
      </c>
      <c r="E21" s="6" t="s">
        <v>23</v>
      </c>
      <c r="F21" s="6" t="s">
        <v>231</v>
      </c>
      <c r="G21" s="6" t="s">
        <v>232</v>
      </c>
      <c r="H21" s="6" t="s">
        <v>231</v>
      </c>
      <c r="I21" s="6" t="s">
        <v>233</v>
      </c>
      <c r="J21" s="6" t="s">
        <v>234</v>
      </c>
      <c r="K21" s="6">
        <v>175</v>
      </c>
      <c r="L21" s="6">
        <v>520932</v>
      </c>
      <c r="M21" s="6">
        <v>234389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2597338</v>
      </c>
      <c r="B22" s="4" t="s">
        <v>349</v>
      </c>
      <c r="C22" s="5" t="s">
        <v>350</v>
      </c>
      <c r="D22" s="6" t="s">
        <v>15</v>
      </c>
      <c r="E22" s="6" t="s">
        <v>23</v>
      </c>
      <c r="F22" s="6" t="s">
        <v>200</v>
      </c>
      <c r="G22" s="6" t="s">
        <v>351</v>
      </c>
      <c r="H22" s="6" t="s">
        <v>352</v>
      </c>
      <c r="I22" s="6" t="s">
        <v>353</v>
      </c>
      <c r="J22" s="6" t="s">
        <v>354</v>
      </c>
      <c r="K22" s="6">
        <v>22</v>
      </c>
      <c r="L22" s="6">
        <v>523815</v>
      </c>
      <c r="M22" s="6">
        <v>230741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2585736</v>
      </c>
      <c r="B23" s="4" t="s">
        <v>459</v>
      </c>
      <c r="C23" s="5" t="s">
        <v>460</v>
      </c>
      <c r="D23" s="6" t="s">
        <v>15</v>
      </c>
      <c r="E23" s="6" t="s">
        <v>23</v>
      </c>
      <c r="F23" s="6" t="s">
        <v>443</v>
      </c>
      <c r="G23" s="6" t="s">
        <v>461</v>
      </c>
      <c r="H23" s="6" t="s">
        <v>462</v>
      </c>
      <c r="I23" s="6" t="s">
        <v>463</v>
      </c>
      <c r="J23" s="6" t="s">
        <v>464</v>
      </c>
      <c r="K23" s="7">
        <v>8</v>
      </c>
      <c r="L23" s="6">
        <v>513706</v>
      </c>
      <c r="M23" s="6">
        <v>232553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35" si="5">ROUND(Q23,2)+R23</f>
        <v>0</v>
      </c>
      <c r="T23" s="37"/>
      <c r="U23" s="37"/>
      <c r="V23" s="38">
        <f t="shared" si="3"/>
        <v>0</v>
      </c>
      <c r="W23" s="39">
        <f t="shared" ref="W23:W35" si="6">ROUND(U23,2)+V23</f>
        <v>0</v>
      </c>
    </row>
    <row r="24" spans="1:23" x14ac:dyDescent="0.25">
      <c r="A24" s="4">
        <v>8544733</v>
      </c>
      <c r="B24" s="4" t="s">
        <v>1625</v>
      </c>
      <c r="C24" s="5" t="s">
        <v>1626</v>
      </c>
      <c r="D24" s="6" t="s">
        <v>15</v>
      </c>
      <c r="E24" s="6" t="s">
        <v>23</v>
      </c>
      <c r="F24" s="6" t="s">
        <v>140</v>
      </c>
      <c r="G24" s="6" t="s">
        <v>1627</v>
      </c>
      <c r="H24" s="6" t="s">
        <v>140</v>
      </c>
      <c r="I24" s="6" t="s">
        <v>1057</v>
      </c>
      <c r="J24" s="6" t="s">
        <v>1058</v>
      </c>
      <c r="K24" s="7">
        <v>29</v>
      </c>
      <c r="L24" s="6">
        <v>516053</v>
      </c>
      <c r="M24" s="6">
        <v>223632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2588585</v>
      </c>
      <c r="B25" s="4" t="s">
        <v>1631</v>
      </c>
      <c r="C25" s="5" t="s">
        <v>1632</v>
      </c>
      <c r="D25" s="6" t="s">
        <v>15</v>
      </c>
      <c r="E25" s="6" t="s">
        <v>23</v>
      </c>
      <c r="F25" s="6" t="s">
        <v>140</v>
      </c>
      <c r="G25" s="6" t="s">
        <v>1627</v>
      </c>
      <c r="H25" s="6" t="s">
        <v>140</v>
      </c>
      <c r="I25" s="6" t="s">
        <v>34</v>
      </c>
      <c r="J25" s="6" t="s">
        <v>35</v>
      </c>
      <c r="K25" s="7">
        <v>3</v>
      </c>
      <c r="L25" s="6">
        <v>513910</v>
      </c>
      <c r="M25" s="6">
        <v>223080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2580523</v>
      </c>
      <c r="B26" s="4" t="s">
        <v>1665</v>
      </c>
      <c r="C26" s="5" t="s">
        <v>1666</v>
      </c>
      <c r="D26" s="6" t="s">
        <v>15</v>
      </c>
      <c r="E26" s="6" t="s">
        <v>23</v>
      </c>
      <c r="F26" s="6" t="s">
        <v>206</v>
      </c>
      <c r="G26" s="6" t="s">
        <v>1662</v>
      </c>
      <c r="H26" s="6" t="s">
        <v>206</v>
      </c>
      <c r="I26" s="6" t="s">
        <v>1667</v>
      </c>
      <c r="J26" s="6" t="s">
        <v>1668</v>
      </c>
      <c r="K26" s="7">
        <v>68</v>
      </c>
      <c r="L26" s="6">
        <v>516746</v>
      </c>
      <c r="M26" s="6">
        <v>241079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2580713</v>
      </c>
      <c r="B27" s="4" t="s">
        <v>1675</v>
      </c>
      <c r="C27" s="5" t="s">
        <v>1676</v>
      </c>
      <c r="D27" s="6" t="s">
        <v>15</v>
      </c>
      <c r="E27" s="6" t="s">
        <v>23</v>
      </c>
      <c r="F27" s="6" t="s">
        <v>206</v>
      </c>
      <c r="G27" s="6" t="s">
        <v>1662</v>
      </c>
      <c r="H27" s="6" t="s">
        <v>206</v>
      </c>
      <c r="I27" s="6" t="s">
        <v>1377</v>
      </c>
      <c r="J27" s="6" t="s">
        <v>655</v>
      </c>
      <c r="K27" s="7">
        <v>6</v>
      </c>
      <c r="L27" s="6">
        <v>515832</v>
      </c>
      <c r="M27" s="6">
        <v>241411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2580715</v>
      </c>
      <c r="B28" s="4" t="s">
        <v>1677</v>
      </c>
      <c r="C28" s="5" t="s">
        <v>1678</v>
      </c>
      <c r="D28" s="6" t="s">
        <v>15</v>
      </c>
      <c r="E28" s="6" t="s">
        <v>23</v>
      </c>
      <c r="F28" s="6" t="s">
        <v>206</v>
      </c>
      <c r="G28" s="6" t="s">
        <v>1662</v>
      </c>
      <c r="H28" s="6" t="s">
        <v>206</v>
      </c>
      <c r="I28" s="6" t="s">
        <v>1679</v>
      </c>
      <c r="J28" s="6" t="s">
        <v>1680</v>
      </c>
      <c r="K28" s="7">
        <v>16</v>
      </c>
      <c r="L28" s="6">
        <v>516086</v>
      </c>
      <c r="M28" s="6">
        <v>241518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2580728</v>
      </c>
      <c r="B29" s="4" t="s">
        <v>1681</v>
      </c>
      <c r="C29" s="5" t="s">
        <v>1682</v>
      </c>
      <c r="D29" s="6" t="s">
        <v>15</v>
      </c>
      <c r="E29" s="6" t="s">
        <v>23</v>
      </c>
      <c r="F29" s="6" t="s">
        <v>206</v>
      </c>
      <c r="G29" s="6" t="s">
        <v>1662</v>
      </c>
      <c r="H29" s="6" t="s">
        <v>206</v>
      </c>
      <c r="I29" s="6" t="s">
        <v>1010</v>
      </c>
      <c r="J29" s="6" t="s">
        <v>1011</v>
      </c>
      <c r="K29" s="7">
        <v>12</v>
      </c>
      <c r="L29" s="6">
        <v>515926</v>
      </c>
      <c r="M29" s="6">
        <v>240887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  <row r="30" spans="1:23" x14ac:dyDescent="0.25">
      <c r="A30" s="4">
        <v>2579584</v>
      </c>
      <c r="B30" s="4" t="s">
        <v>1687</v>
      </c>
      <c r="C30" s="5" t="s">
        <v>1688</v>
      </c>
      <c r="D30" s="6" t="s">
        <v>15</v>
      </c>
      <c r="E30" s="6" t="s">
        <v>23</v>
      </c>
      <c r="F30" s="6" t="s">
        <v>206</v>
      </c>
      <c r="G30" s="6" t="s">
        <v>1662</v>
      </c>
      <c r="H30" s="6" t="s">
        <v>206</v>
      </c>
      <c r="I30" s="6" t="s">
        <v>1689</v>
      </c>
      <c r="J30" s="6" t="s">
        <v>1686</v>
      </c>
      <c r="K30" s="7">
        <v>8</v>
      </c>
      <c r="L30" s="6">
        <v>514541</v>
      </c>
      <c r="M30" s="6">
        <v>240973</v>
      </c>
      <c r="N30" s="6">
        <v>1</v>
      </c>
      <c r="O30" s="37"/>
      <c r="P30" s="37"/>
      <c r="Q30" s="37"/>
      <c r="R30" s="38">
        <f t="shared" si="1"/>
        <v>0</v>
      </c>
      <c r="S30" s="39">
        <f t="shared" si="5"/>
        <v>0</v>
      </c>
      <c r="T30" s="37"/>
      <c r="U30" s="37"/>
      <c r="V30" s="38">
        <f t="shared" si="3"/>
        <v>0</v>
      </c>
      <c r="W30" s="39">
        <f t="shared" si="6"/>
        <v>0</v>
      </c>
    </row>
    <row r="31" spans="1:23" x14ac:dyDescent="0.25">
      <c r="A31" s="4">
        <v>2579585</v>
      </c>
      <c r="B31" s="4" t="s">
        <v>1690</v>
      </c>
      <c r="C31" s="5" t="s">
        <v>1691</v>
      </c>
      <c r="D31" s="6" t="s">
        <v>15</v>
      </c>
      <c r="E31" s="6" t="s">
        <v>23</v>
      </c>
      <c r="F31" s="6" t="s">
        <v>206</v>
      </c>
      <c r="G31" s="6" t="s">
        <v>1662</v>
      </c>
      <c r="H31" s="6" t="s">
        <v>206</v>
      </c>
      <c r="I31" s="6" t="s">
        <v>1689</v>
      </c>
      <c r="J31" s="6" t="s">
        <v>1692</v>
      </c>
      <c r="K31" s="7">
        <v>39</v>
      </c>
      <c r="L31" s="6">
        <v>514604</v>
      </c>
      <c r="M31" s="6">
        <v>240841</v>
      </c>
      <c r="N31" s="6">
        <v>1</v>
      </c>
      <c r="O31" s="37"/>
      <c r="P31" s="37"/>
      <c r="Q31" s="37"/>
      <c r="R31" s="38">
        <f t="shared" si="1"/>
        <v>0</v>
      </c>
      <c r="S31" s="39">
        <f t="shared" si="5"/>
        <v>0</v>
      </c>
      <c r="T31" s="37"/>
      <c r="U31" s="37"/>
      <c r="V31" s="38">
        <f t="shared" si="3"/>
        <v>0</v>
      </c>
      <c r="W31" s="39">
        <f t="shared" si="6"/>
        <v>0</v>
      </c>
    </row>
    <row r="32" spans="1:23" x14ac:dyDescent="0.25">
      <c r="A32" s="4">
        <v>2580919</v>
      </c>
      <c r="B32" s="4" t="s">
        <v>1695</v>
      </c>
      <c r="C32" s="5" t="s">
        <v>1696</v>
      </c>
      <c r="D32" s="6" t="s">
        <v>15</v>
      </c>
      <c r="E32" s="6" t="s">
        <v>23</v>
      </c>
      <c r="F32" s="6" t="s">
        <v>206</v>
      </c>
      <c r="G32" s="6" t="s">
        <v>1662</v>
      </c>
      <c r="H32" s="6" t="s">
        <v>206</v>
      </c>
      <c r="I32" s="6" t="s">
        <v>1697</v>
      </c>
      <c r="J32" s="6" t="s">
        <v>1698</v>
      </c>
      <c r="K32" s="7" t="s">
        <v>1414</v>
      </c>
      <c r="L32" s="6">
        <v>516774</v>
      </c>
      <c r="M32" s="6">
        <v>240566</v>
      </c>
      <c r="N32" s="6">
        <v>1</v>
      </c>
      <c r="O32" s="37"/>
      <c r="P32" s="37"/>
      <c r="Q32" s="37"/>
      <c r="R32" s="38">
        <f t="shared" si="1"/>
        <v>0</v>
      </c>
      <c r="S32" s="39">
        <f t="shared" si="5"/>
        <v>0</v>
      </c>
      <c r="T32" s="37"/>
      <c r="U32" s="37"/>
      <c r="V32" s="38">
        <f t="shared" si="3"/>
        <v>0</v>
      </c>
      <c r="W32" s="39">
        <f t="shared" si="6"/>
        <v>0</v>
      </c>
    </row>
    <row r="33" spans="1:23" x14ac:dyDescent="0.25">
      <c r="A33" s="4">
        <v>2577442</v>
      </c>
      <c r="B33" s="4" t="s">
        <v>1713</v>
      </c>
      <c r="C33" s="5" t="s">
        <v>1714</v>
      </c>
      <c r="D33" s="6" t="s">
        <v>15</v>
      </c>
      <c r="E33" s="6" t="s">
        <v>23</v>
      </c>
      <c r="F33" s="6" t="s">
        <v>206</v>
      </c>
      <c r="G33" s="6" t="s">
        <v>1662</v>
      </c>
      <c r="H33" s="6" t="s">
        <v>206</v>
      </c>
      <c r="I33" s="6" t="s">
        <v>1715</v>
      </c>
      <c r="J33" s="6" t="s">
        <v>1716</v>
      </c>
      <c r="K33" s="7">
        <v>1</v>
      </c>
      <c r="L33" s="6">
        <v>516680</v>
      </c>
      <c r="M33" s="6">
        <v>241435</v>
      </c>
      <c r="N33" s="6">
        <v>1</v>
      </c>
      <c r="O33" s="37"/>
      <c r="P33" s="37"/>
      <c r="Q33" s="37"/>
      <c r="R33" s="38">
        <f t="shared" si="1"/>
        <v>0</v>
      </c>
      <c r="S33" s="39">
        <f t="shared" si="5"/>
        <v>0</v>
      </c>
      <c r="T33" s="37"/>
      <c r="U33" s="37"/>
      <c r="V33" s="38">
        <f t="shared" si="3"/>
        <v>0</v>
      </c>
      <c r="W33" s="39">
        <f t="shared" si="6"/>
        <v>0</v>
      </c>
    </row>
    <row r="34" spans="1:23" x14ac:dyDescent="0.25">
      <c r="A34" s="4">
        <v>2581182</v>
      </c>
      <c r="B34" s="4" t="s">
        <v>1717</v>
      </c>
      <c r="C34" s="5" t="s">
        <v>1718</v>
      </c>
      <c r="D34" s="6" t="s">
        <v>15</v>
      </c>
      <c r="E34" s="6" t="s">
        <v>23</v>
      </c>
      <c r="F34" s="6" t="s">
        <v>206</v>
      </c>
      <c r="G34" s="6" t="s">
        <v>1662</v>
      </c>
      <c r="H34" s="6" t="s">
        <v>206</v>
      </c>
      <c r="I34" s="6" t="s">
        <v>452</v>
      </c>
      <c r="J34" s="6" t="s">
        <v>453</v>
      </c>
      <c r="K34" s="7">
        <v>3</v>
      </c>
      <c r="L34" s="6">
        <v>514295</v>
      </c>
      <c r="M34" s="6">
        <v>241442</v>
      </c>
      <c r="N34" s="6">
        <v>1</v>
      </c>
      <c r="O34" s="37"/>
      <c r="P34" s="37"/>
      <c r="Q34" s="37"/>
      <c r="R34" s="38">
        <f t="shared" si="1"/>
        <v>0</v>
      </c>
      <c r="S34" s="39">
        <f t="shared" si="5"/>
        <v>0</v>
      </c>
      <c r="T34" s="37"/>
      <c r="U34" s="37"/>
      <c r="V34" s="38">
        <f t="shared" si="3"/>
        <v>0</v>
      </c>
      <c r="W34" s="39">
        <f t="shared" si="6"/>
        <v>0</v>
      </c>
    </row>
    <row r="35" spans="1:23" x14ac:dyDescent="0.25">
      <c r="A35" s="4">
        <v>2581231</v>
      </c>
      <c r="B35" s="4" t="s">
        <v>1719</v>
      </c>
      <c r="C35" s="5" t="s">
        <v>1720</v>
      </c>
      <c r="D35" s="6" t="s">
        <v>15</v>
      </c>
      <c r="E35" s="6" t="s">
        <v>23</v>
      </c>
      <c r="F35" s="6" t="s">
        <v>206</v>
      </c>
      <c r="G35" s="6" t="s">
        <v>1662</v>
      </c>
      <c r="H35" s="6" t="s">
        <v>206</v>
      </c>
      <c r="I35" s="6" t="s">
        <v>1721</v>
      </c>
      <c r="J35" s="6" t="s">
        <v>1722</v>
      </c>
      <c r="K35" s="7">
        <v>75</v>
      </c>
      <c r="L35" s="6">
        <v>518958</v>
      </c>
      <c r="M35" s="6">
        <v>241807</v>
      </c>
      <c r="N35" s="6">
        <v>1</v>
      </c>
      <c r="O35" s="37"/>
      <c r="P35" s="37"/>
      <c r="Q35" s="37"/>
      <c r="R35" s="38">
        <f t="shared" si="1"/>
        <v>0</v>
      </c>
      <c r="S35" s="39">
        <f t="shared" si="5"/>
        <v>0</v>
      </c>
      <c r="T35" s="37"/>
      <c r="U35" s="37"/>
      <c r="V35" s="38">
        <f t="shared" si="3"/>
        <v>0</v>
      </c>
      <c r="W35" s="39">
        <f t="shared" si="6"/>
        <v>0</v>
      </c>
    </row>
  </sheetData>
  <sheetProtection algorithmName="SHA-512" hashValue="TRNf8Hd1WZkPPOkoKd3Z1JA2mH60TBqPz+83QXuiYZ7ZznwX7qTmOMX2/Bo6sWEgM4Lk1am+PKN1i4Z3yj7HvA==" saltValue="9fdpl3ZPcNO8nEns1d+6q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1781-8927-45FB-9A2D-80A086BC0358}">
  <dimension ref="A1:W28"/>
  <sheetViews>
    <sheetView workbookViewId="0">
      <selection activeCell="A19" sqref="A19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239</v>
      </c>
      <c r="B2" s="8">
        <f>M14</f>
        <v>13</v>
      </c>
      <c r="C2" s="8" t="str">
        <f>E17</f>
        <v>OŚWIĘCIMSKI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2593830</v>
      </c>
      <c r="B16" s="4" t="s">
        <v>153</v>
      </c>
      <c r="C16" s="5" t="s">
        <v>154</v>
      </c>
      <c r="D16" s="6" t="s">
        <v>15</v>
      </c>
      <c r="E16" s="6" t="s">
        <v>23</v>
      </c>
      <c r="F16" s="6" t="s">
        <v>140</v>
      </c>
      <c r="G16" s="6" t="s">
        <v>155</v>
      </c>
      <c r="H16" s="6" t="s">
        <v>156</v>
      </c>
      <c r="I16" s="6" t="s">
        <v>157</v>
      </c>
      <c r="J16" s="6" t="s">
        <v>158</v>
      </c>
      <c r="K16" s="6">
        <v>1</v>
      </c>
      <c r="L16" s="6">
        <v>517531</v>
      </c>
      <c r="M16" s="6">
        <v>228088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2597062</v>
      </c>
      <c r="B17" s="4" t="s">
        <v>198</v>
      </c>
      <c r="C17" s="5" t="s">
        <v>199</v>
      </c>
      <c r="D17" s="6" t="s">
        <v>15</v>
      </c>
      <c r="E17" s="6" t="s">
        <v>23</v>
      </c>
      <c r="F17" s="6" t="s">
        <v>200</v>
      </c>
      <c r="G17" s="6" t="s">
        <v>201</v>
      </c>
      <c r="H17" s="6" t="s">
        <v>200</v>
      </c>
      <c r="I17" s="6" t="s">
        <v>202</v>
      </c>
      <c r="J17" s="6" t="s">
        <v>203</v>
      </c>
      <c r="K17" s="6">
        <v>123</v>
      </c>
      <c r="L17" s="6">
        <v>518815</v>
      </c>
      <c r="M17" s="6">
        <v>231541</v>
      </c>
      <c r="N17" s="6">
        <v>1</v>
      </c>
      <c r="O17" s="37"/>
      <c r="P17" s="37"/>
      <c r="Q17" s="37"/>
      <c r="R17" s="38">
        <f t="shared" ref="R17:R28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8" si="3">ROUND(U17*0.23,2)</f>
        <v>0</v>
      </c>
      <c r="W17" s="39">
        <f t="shared" ref="W17:W22" si="4">ROUND(U17,2)+V17</f>
        <v>0</v>
      </c>
    </row>
    <row r="18" spans="1:23" x14ac:dyDescent="0.25">
      <c r="A18" s="4">
        <v>2603948</v>
      </c>
      <c r="B18" s="4" t="s">
        <v>229</v>
      </c>
      <c r="C18" s="5" t="s">
        <v>230</v>
      </c>
      <c r="D18" s="6" t="s">
        <v>15</v>
      </c>
      <c r="E18" s="6" t="s">
        <v>23</v>
      </c>
      <c r="F18" s="6" t="s">
        <v>231</v>
      </c>
      <c r="G18" s="6" t="s">
        <v>232</v>
      </c>
      <c r="H18" s="6" t="s">
        <v>231</v>
      </c>
      <c r="I18" s="6" t="s">
        <v>233</v>
      </c>
      <c r="J18" s="6" t="s">
        <v>234</v>
      </c>
      <c r="K18" s="6">
        <v>14</v>
      </c>
      <c r="L18" s="6">
        <v>522715</v>
      </c>
      <c r="M18" s="6">
        <v>235295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2591210</v>
      </c>
      <c r="B19" s="4" t="s">
        <v>1628</v>
      </c>
      <c r="C19" s="5" t="s">
        <v>1629</v>
      </c>
      <c r="D19" s="6" t="s">
        <v>15</v>
      </c>
      <c r="E19" s="6" t="s">
        <v>23</v>
      </c>
      <c r="F19" s="6" t="s">
        <v>140</v>
      </c>
      <c r="G19" s="6" t="s">
        <v>1627</v>
      </c>
      <c r="H19" s="6" t="s">
        <v>140</v>
      </c>
      <c r="I19" s="6" t="s">
        <v>1630</v>
      </c>
      <c r="J19" s="6" t="s">
        <v>660</v>
      </c>
      <c r="K19" s="7">
        <v>6</v>
      </c>
      <c r="L19" s="6">
        <v>515734</v>
      </c>
      <c r="M19" s="6">
        <v>223965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2590181</v>
      </c>
      <c r="B20" s="4" t="s">
        <v>1633</v>
      </c>
      <c r="C20" s="5" t="s">
        <v>1634</v>
      </c>
      <c r="D20" s="6" t="s">
        <v>15</v>
      </c>
      <c r="E20" s="6" t="s">
        <v>23</v>
      </c>
      <c r="F20" s="6" t="s">
        <v>140</v>
      </c>
      <c r="G20" s="6" t="s">
        <v>1627</v>
      </c>
      <c r="H20" s="6" t="s">
        <v>140</v>
      </c>
      <c r="I20" s="6" t="s">
        <v>1635</v>
      </c>
      <c r="J20" s="6" t="s">
        <v>1636</v>
      </c>
      <c r="K20" s="7">
        <v>1</v>
      </c>
      <c r="L20" s="6">
        <v>515598</v>
      </c>
      <c r="M20" s="6">
        <v>223392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2590182</v>
      </c>
      <c r="B21" s="4" t="s">
        <v>1637</v>
      </c>
      <c r="C21" s="5" t="s">
        <v>1638</v>
      </c>
      <c r="D21" s="6" t="s">
        <v>15</v>
      </c>
      <c r="E21" s="6" t="s">
        <v>23</v>
      </c>
      <c r="F21" s="6" t="s">
        <v>140</v>
      </c>
      <c r="G21" s="6" t="s">
        <v>1627</v>
      </c>
      <c r="H21" s="6" t="s">
        <v>140</v>
      </c>
      <c r="I21" s="6" t="s">
        <v>1635</v>
      </c>
      <c r="J21" s="6" t="s">
        <v>1636</v>
      </c>
      <c r="K21" s="7">
        <v>2</v>
      </c>
      <c r="L21" s="6">
        <v>515508</v>
      </c>
      <c r="M21" s="6">
        <v>223423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2591256</v>
      </c>
      <c r="B22" s="4" t="s">
        <v>1644</v>
      </c>
      <c r="C22" s="5" t="s">
        <v>1645</v>
      </c>
      <c r="D22" s="6" t="s">
        <v>15</v>
      </c>
      <c r="E22" s="6" t="s">
        <v>23</v>
      </c>
      <c r="F22" s="6" t="s">
        <v>140</v>
      </c>
      <c r="G22" s="6" t="s">
        <v>1627</v>
      </c>
      <c r="H22" s="6" t="s">
        <v>140</v>
      </c>
      <c r="I22" s="6" t="s">
        <v>1641</v>
      </c>
      <c r="J22" s="6" t="s">
        <v>1642</v>
      </c>
      <c r="K22" s="7" t="s">
        <v>1646</v>
      </c>
      <c r="L22" s="6">
        <v>515762</v>
      </c>
      <c r="M22" s="6">
        <v>223054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2580513</v>
      </c>
      <c r="B23" s="4" t="s">
        <v>1660</v>
      </c>
      <c r="C23" s="5" t="s">
        <v>1661</v>
      </c>
      <c r="D23" s="6" t="s">
        <v>15</v>
      </c>
      <c r="E23" s="6" t="s">
        <v>23</v>
      </c>
      <c r="F23" s="6" t="s">
        <v>206</v>
      </c>
      <c r="G23" s="6" t="s">
        <v>1662</v>
      </c>
      <c r="H23" s="6" t="s">
        <v>206</v>
      </c>
      <c r="I23" s="6" t="s">
        <v>1663</v>
      </c>
      <c r="J23" s="6" t="s">
        <v>1664</v>
      </c>
      <c r="K23" s="7">
        <v>8</v>
      </c>
      <c r="L23" s="6">
        <v>517538</v>
      </c>
      <c r="M23" s="6">
        <v>240337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8" si="5">ROUND(Q23,2)+R23</f>
        <v>0</v>
      </c>
      <c r="T23" s="37"/>
      <c r="U23" s="37"/>
      <c r="V23" s="38">
        <f t="shared" si="3"/>
        <v>0</v>
      </c>
      <c r="W23" s="39">
        <f t="shared" ref="W23:W28" si="6">ROUND(U23,2)+V23</f>
        <v>0</v>
      </c>
    </row>
    <row r="24" spans="1:23" x14ac:dyDescent="0.25">
      <c r="A24" s="4">
        <v>2579549</v>
      </c>
      <c r="B24" s="4" t="s">
        <v>1669</v>
      </c>
      <c r="C24" s="5" t="s">
        <v>1670</v>
      </c>
      <c r="D24" s="6" t="s">
        <v>15</v>
      </c>
      <c r="E24" s="6" t="s">
        <v>23</v>
      </c>
      <c r="F24" s="6" t="s">
        <v>206</v>
      </c>
      <c r="G24" s="6" t="s">
        <v>1662</v>
      </c>
      <c r="H24" s="6" t="s">
        <v>206</v>
      </c>
      <c r="I24" s="6" t="s">
        <v>1671</v>
      </c>
      <c r="J24" s="6" t="s">
        <v>1672</v>
      </c>
      <c r="K24" s="7">
        <v>5</v>
      </c>
      <c r="L24" s="6">
        <v>514604</v>
      </c>
      <c r="M24" s="6">
        <v>241073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2578607</v>
      </c>
      <c r="B25" s="4" t="s">
        <v>1699</v>
      </c>
      <c r="C25" s="5" t="s">
        <v>1700</v>
      </c>
      <c r="D25" s="6" t="s">
        <v>15</v>
      </c>
      <c r="E25" s="6" t="s">
        <v>23</v>
      </c>
      <c r="F25" s="6" t="s">
        <v>206</v>
      </c>
      <c r="G25" s="6" t="s">
        <v>1662</v>
      </c>
      <c r="H25" s="6" t="s">
        <v>206</v>
      </c>
      <c r="I25" s="6" t="s">
        <v>1701</v>
      </c>
      <c r="J25" s="6" t="s">
        <v>1702</v>
      </c>
      <c r="K25" s="7" t="s">
        <v>1414</v>
      </c>
      <c r="L25" s="6">
        <v>517282</v>
      </c>
      <c r="M25" s="6">
        <v>240018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2578069</v>
      </c>
      <c r="B26" s="4" t="s">
        <v>1703</v>
      </c>
      <c r="C26" s="5" t="s">
        <v>1704</v>
      </c>
      <c r="D26" s="6" t="s">
        <v>15</v>
      </c>
      <c r="E26" s="6" t="s">
        <v>23</v>
      </c>
      <c r="F26" s="6" t="s">
        <v>206</v>
      </c>
      <c r="G26" s="6" t="s">
        <v>1662</v>
      </c>
      <c r="H26" s="6" t="s">
        <v>206</v>
      </c>
      <c r="I26" s="6" t="s">
        <v>1701</v>
      </c>
      <c r="J26" s="6" t="s">
        <v>1702</v>
      </c>
      <c r="K26" s="7">
        <v>41</v>
      </c>
      <c r="L26" s="6">
        <v>517364</v>
      </c>
      <c r="M26" s="6">
        <v>240744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2581102</v>
      </c>
      <c r="B27" s="4" t="s">
        <v>1705</v>
      </c>
      <c r="C27" s="5" t="s">
        <v>1706</v>
      </c>
      <c r="D27" s="6" t="s">
        <v>15</v>
      </c>
      <c r="E27" s="6" t="s">
        <v>23</v>
      </c>
      <c r="F27" s="6" t="s">
        <v>206</v>
      </c>
      <c r="G27" s="6" t="s">
        <v>1662</v>
      </c>
      <c r="H27" s="6" t="s">
        <v>206</v>
      </c>
      <c r="I27" s="6" t="s">
        <v>1707</v>
      </c>
      <c r="J27" s="6" t="s">
        <v>1708</v>
      </c>
      <c r="K27" s="7">
        <v>26</v>
      </c>
      <c r="L27" s="6">
        <v>517159</v>
      </c>
      <c r="M27" s="6">
        <v>241055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2577547</v>
      </c>
      <c r="B28" s="4" t="s">
        <v>1709</v>
      </c>
      <c r="C28" s="5" t="s">
        <v>1710</v>
      </c>
      <c r="D28" s="6" t="s">
        <v>15</v>
      </c>
      <c r="E28" s="6" t="s">
        <v>23</v>
      </c>
      <c r="F28" s="6" t="s">
        <v>206</v>
      </c>
      <c r="G28" s="6" t="s">
        <v>1662</v>
      </c>
      <c r="H28" s="6" t="s">
        <v>206</v>
      </c>
      <c r="I28" s="6" t="s">
        <v>1711</v>
      </c>
      <c r="J28" s="6" t="s">
        <v>1712</v>
      </c>
      <c r="K28" s="7">
        <v>10</v>
      </c>
      <c r="L28" s="6">
        <v>515779</v>
      </c>
      <c r="M28" s="6">
        <v>241067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</sheetData>
  <sheetProtection algorithmName="SHA-512" hashValue="pBAk96nzc6OThk9F4X4eT2xmjWKbVt5ZVE9Kodl2q4gKYx8cNaOG4kJJ+CAlh/NYVFb+9AlHx+WeFXV4EwfN0w==" saltValue="lHMlGQvwSMroYVG9EtAMm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C682F-29AF-43D3-A5EB-FC8DF876A975}">
  <dimension ref="A1:W18"/>
  <sheetViews>
    <sheetView topLeftCell="A4" workbookViewId="0">
      <selection activeCell="I15" sqref="I1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238</v>
      </c>
      <c r="B2" s="8">
        <f>M14</f>
        <v>3</v>
      </c>
      <c r="C2" s="8" t="str">
        <f>E17</f>
        <v>OŚWIĘCIMSKI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2590488</v>
      </c>
      <c r="B16" s="4" t="s">
        <v>1639</v>
      </c>
      <c r="C16" s="5" t="s">
        <v>1640</v>
      </c>
      <c r="D16" s="6" t="s">
        <v>15</v>
      </c>
      <c r="E16" s="6" t="s">
        <v>23</v>
      </c>
      <c r="F16" s="6" t="s">
        <v>140</v>
      </c>
      <c r="G16" s="6" t="s">
        <v>1627</v>
      </c>
      <c r="H16" s="6" t="s">
        <v>140</v>
      </c>
      <c r="I16" s="6" t="s">
        <v>1641</v>
      </c>
      <c r="J16" s="6" t="s">
        <v>1642</v>
      </c>
      <c r="K16" s="7" t="s">
        <v>1643</v>
      </c>
      <c r="L16" s="6">
        <v>515686</v>
      </c>
      <c r="M16" s="6">
        <v>222968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2580693</v>
      </c>
      <c r="B17" s="4" t="s">
        <v>1673</v>
      </c>
      <c r="C17" s="5" t="s">
        <v>1674</v>
      </c>
      <c r="D17" s="6" t="s">
        <v>15</v>
      </c>
      <c r="E17" s="6" t="s">
        <v>23</v>
      </c>
      <c r="F17" s="6" t="s">
        <v>206</v>
      </c>
      <c r="G17" s="6" t="s">
        <v>1662</v>
      </c>
      <c r="H17" s="6" t="s">
        <v>206</v>
      </c>
      <c r="I17" s="6" t="s">
        <v>163</v>
      </c>
      <c r="J17" s="6" t="s">
        <v>164</v>
      </c>
      <c r="K17" s="7">
        <v>24</v>
      </c>
      <c r="L17" s="6">
        <v>515115</v>
      </c>
      <c r="M17" s="6">
        <v>241946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2580756</v>
      </c>
      <c r="B18" s="4" t="s">
        <v>1683</v>
      </c>
      <c r="C18" s="5" t="s">
        <v>1684</v>
      </c>
      <c r="D18" s="6" t="s">
        <v>15</v>
      </c>
      <c r="E18" s="6" t="s">
        <v>23</v>
      </c>
      <c r="F18" s="6" t="s">
        <v>206</v>
      </c>
      <c r="G18" s="6" t="s">
        <v>1662</v>
      </c>
      <c r="H18" s="6" t="s">
        <v>206</v>
      </c>
      <c r="I18" s="6" t="s">
        <v>1685</v>
      </c>
      <c r="J18" s="6" t="s">
        <v>1686</v>
      </c>
      <c r="K18" s="7">
        <v>8</v>
      </c>
      <c r="L18" s="6">
        <v>514053</v>
      </c>
      <c r="M18" s="6">
        <v>240574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q70BSP7a+ZCa81rzGzvwWuc9UD9UQhOrJpJ5C8omfWK1ZNSL3/9NOsMRkcbAN9s2CooJTQ2/lmJx8DnPEz0gbA==" saltValue="/YqAL6Nac5x1JyUF7hhOE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9227A-65A8-40F2-9036-BBC519C0B7D1}">
  <dimension ref="A1:W30"/>
  <sheetViews>
    <sheetView workbookViewId="0">
      <selection activeCell="A19" sqref="A19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237</v>
      </c>
      <c r="B2" s="8">
        <f>M14</f>
        <v>15</v>
      </c>
      <c r="C2" s="8" t="str">
        <f>E17</f>
        <v>OLKUSKI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15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2554363</v>
      </c>
      <c r="B16" s="4" t="s">
        <v>420</v>
      </c>
      <c r="C16" s="5" t="s">
        <v>421</v>
      </c>
      <c r="D16" s="6" t="s">
        <v>15</v>
      </c>
      <c r="E16" s="6" t="s">
        <v>422</v>
      </c>
      <c r="F16" s="6" t="s">
        <v>423</v>
      </c>
      <c r="G16" s="6" t="s">
        <v>424</v>
      </c>
      <c r="H16" s="6" t="s">
        <v>423</v>
      </c>
      <c r="I16" s="6" t="s">
        <v>202</v>
      </c>
      <c r="J16" s="6" t="s">
        <v>203</v>
      </c>
      <c r="K16" s="7">
        <v>96</v>
      </c>
      <c r="L16" s="6">
        <v>533388</v>
      </c>
      <c r="M16" s="6">
        <v>269968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2554658</v>
      </c>
      <c r="B17" s="4" t="s">
        <v>425</v>
      </c>
      <c r="C17" s="5" t="s">
        <v>426</v>
      </c>
      <c r="D17" s="6" t="s">
        <v>15</v>
      </c>
      <c r="E17" s="6" t="s">
        <v>422</v>
      </c>
      <c r="F17" s="6" t="s">
        <v>423</v>
      </c>
      <c r="G17" s="6" t="s">
        <v>427</v>
      </c>
      <c r="H17" s="6" t="s">
        <v>428</v>
      </c>
      <c r="I17" s="6" t="s">
        <v>62</v>
      </c>
      <c r="J17" s="6" t="s">
        <v>429</v>
      </c>
      <c r="K17" s="7">
        <v>54</v>
      </c>
      <c r="L17" s="6">
        <v>530384</v>
      </c>
      <c r="M17" s="6">
        <v>271508</v>
      </c>
      <c r="N17" s="6">
        <v>1</v>
      </c>
      <c r="O17" s="37"/>
      <c r="P17" s="37"/>
      <c r="Q17" s="37"/>
      <c r="R17" s="38">
        <f t="shared" ref="R17:R30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30" si="3">ROUND(U17*0.23,2)</f>
        <v>0</v>
      </c>
      <c r="W17" s="39">
        <f t="shared" ref="W17:W22" si="4">ROUND(U17,2)+V17</f>
        <v>0</v>
      </c>
    </row>
    <row r="18" spans="1:23" x14ac:dyDescent="0.25">
      <c r="A18" s="4">
        <v>2554939</v>
      </c>
      <c r="B18" s="4" t="s">
        <v>430</v>
      </c>
      <c r="C18" s="5" t="s">
        <v>431</v>
      </c>
      <c r="D18" s="6" t="s">
        <v>15</v>
      </c>
      <c r="E18" s="6" t="s">
        <v>422</v>
      </c>
      <c r="F18" s="6" t="s">
        <v>423</v>
      </c>
      <c r="G18" s="6" t="s">
        <v>432</v>
      </c>
      <c r="H18" s="6" t="s">
        <v>433</v>
      </c>
      <c r="I18" s="6" t="s">
        <v>434</v>
      </c>
      <c r="J18" s="6" t="s">
        <v>435</v>
      </c>
      <c r="K18" s="7">
        <v>13</v>
      </c>
      <c r="L18" s="6">
        <v>532929</v>
      </c>
      <c r="M18" s="6">
        <v>272670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2555979</v>
      </c>
      <c r="B19" s="4" t="s">
        <v>436</v>
      </c>
      <c r="C19" s="5" t="s">
        <v>437</v>
      </c>
      <c r="D19" s="6" t="s">
        <v>15</v>
      </c>
      <c r="E19" s="6" t="s">
        <v>422</v>
      </c>
      <c r="F19" s="6" t="s">
        <v>423</v>
      </c>
      <c r="G19" s="6" t="s">
        <v>438</v>
      </c>
      <c r="H19" s="6" t="s">
        <v>439</v>
      </c>
      <c r="I19" s="6" t="s">
        <v>62</v>
      </c>
      <c r="J19" s="6" t="s">
        <v>440</v>
      </c>
      <c r="K19" s="7">
        <v>153</v>
      </c>
      <c r="L19" s="6">
        <v>530944</v>
      </c>
      <c r="M19" s="6">
        <v>269739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2564728</v>
      </c>
      <c r="B20" s="4" t="s">
        <v>503</v>
      </c>
      <c r="C20" s="5" t="s">
        <v>504</v>
      </c>
      <c r="D20" s="6" t="s">
        <v>15</v>
      </c>
      <c r="E20" s="6" t="s">
        <v>422</v>
      </c>
      <c r="F20" s="6" t="s">
        <v>505</v>
      </c>
      <c r="G20" s="6" t="s">
        <v>506</v>
      </c>
      <c r="H20" s="6" t="s">
        <v>507</v>
      </c>
      <c r="I20" s="6" t="s">
        <v>62</v>
      </c>
      <c r="J20" s="6" t="s">
        <v>22</v>
      </c>
      <c r="K20" s="7">
        <v>60</v>
      </c>
      <c r="L20" s="6">
        <v>547465</v>
      </c>
      <c r="M20" s="6">
        <v>271215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2565519</v>
      </c>
      <c r="B21" s="4" t="s">
        <v>509</v>
      </c>
      <c r="C21" s="5" t="s">
        <v>510</v>
      </c>
      <c r="D21" s="6" t="s">
        <v>15</v>
      </c>
      <c r="E21" s="6" t="s">
        <v>422</v>
      </c>
      <c r="F21" s="6" t="s">
        <v>505</v>
      </c>
      <c r="G21" s="6" t="s">
        <v>511</v>
      </c>
      <c r="H21" s="6" t="s">
        <v>512</v>
      </c>
      <c r="I21" s="6" t="s">
        <v>62</v>
      </c>
      <c r="J21" s="6" t="s">
        <v>22</v>
      </c>
      <c r="K21" s="7">
        <v>152</v>
      </c>
      <c r="L21" s="6">
        <v>546263</v>
      </c>
      <c r="M21" s="6">
        <v>267428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2566323</v>
      </c>
      <c r="B22" s="4" t="s">
        <v>513</v>
      </c>
      <c r="C22" s="5" t="s">
        <v>514</v>
      </c>
      <c r="D22" s="6" t="s">
        <v>15</v>
      </c>
      <c r="E22" s="6" t="s">
        <v>422</v>
      </c>
      <c r="F22" s="6" t="s">
        <v>505</v>
      </c>
      <c r="G22" s="6" t="s">
        <v>515</v>
      </c>
      <c r="H22" s="6" t="s">
        <v>200</v>
      </c>
      <c r="I22" s="6" t="s">
        <v>62</v>
      </c>
      <c r="J22" s="6" t="s">
        <v>22</v>
      </c>
      <c r="K22" s="7" t="s">
        <v>516</v>
      </c>
      <c r="L22" s="6">
        <v>542744</v>
      </c>
      <c r="M22" s="6">
        <v>264229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2567005</v>
      </c>
      <c r="B23" s="4" t="s">
        <v>517</v>
      </c>
      <c r="C23" s="5" t="s">
        <v>518</v>
      </c>
      <c r="D23" s="6" t="s">
        <v>15</v>
      </c>
      <c r="E23" s="6" t="s">
        <v>422</v>
      </c>
      <c r="F23" s="6" t="s">
        <v>505</v>
      </c>
      <c r="G23" s="6" t="s">
        <v>519</v>
      </c>
      <c r="H23" s="6" t="s">
        <v>520</v>
      </c>
      <c r="I23" s="6" t="s">
        <v>521</v>
      </c>
      <c r="J23" s="6" t="s">
        <v>522</v>
      </c>
      <c r="K23" s="7">
        <v>14</v>
      </c>
      <c r="L23" s="6">
        <v>543788</v>
      </c>
      <c r="M23" s="6">
        <v>267071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30" si="5">ROUND(Q23,2)+R23</f>
        <v>0</v>
      </c>
      <c r="T23" s="37"/>
      <c r="U23" s="37"/>
      <c r="V23" s="38">
        <f t="shared" si="3"/>
        <v>0</v>
      </c>
      <c r="W23" s="39">
        <f t="shared" ref="W23:W30" si="6">ROUND(U23,2)+V23</f>
        <v>0</v>
      </c>
    </row>
    <row r="24" spans="1:23" x14ac:dyDescent="0.25">
      <c r="A24" s="4">
        <v>2567951</v>
      </c>
      <c r="B24" s="4" t="s">
        <v>527</v>
      </c>
      <c r="C24" s="5" t="s">
        <v>528</v>
      </c>
      <c r="D24" s="6" t="s">
        <v>15</v>
      </c>
      <c r="E24" s="6" t="s">
        <v>422</v>
      </c>
      <c r="F24" s="6" t="s">
        <v>505</v>
      </c>
      <c r="G24" s="6" t="s">
        <v>529</v>
      </c>
      <c r="H24" s="6" t="s">
        <v>530</v>
      </c>
      <c r="I24" s="6" t="s">
        <v>62</v>
      </c>
      <c r="J24" s="6" t="s">
        <v>22</v>
      </c>
      <c r="K24" s="7">
        <v>99</v>
      </c>
      <c r="L24" s="6">
        <v>547360</v>
      </c>
      <c r="M24" s="6">
        <v>264660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2570340</v>
      </c>
      <c r="B25" s="4" t="s">
        <v>968</v>
      </c>
      <c r="C25" s="5" t="s">
        <v>969</v>
      </c>
      <c r="D25" s="6" t="s">
        <v>15</v>
      </c>
      <c r="E25" s="6" t="s">
        <v>422</v>
      </c>
      <c r="F25" s="6" t="s">
        <v>959</v>
      </c>
      <c r="G25" s="6" t="s">
        <v>970</v>
      </c>
      <c r="H25" s="6" t="s">
        <v>959</v>
      </c>
      <c r="I25" s="6" t="s">
        <v>62</v>
      </c>
      <c r="J25" s="6" t="s">
        <v>22</v>
      </c>
      <c r="K25" s="7">
        <v>70</v>
      </c>
      <c r="L25" s="6">
        <v>555500</v>
      </c>
      <c r="M25" s="6">
        <v>271409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8065636</v>
      </c>
      <c r="B26" s="4" t="s">
        <v>1803</v>
      </c>
      <c r="C26" s="5" t="s">
        <v>1804</v>
      </c>
      <c r="D26" s="6" t="s">
        <v>15</v>
      </c>
      <c r="E26" s="6" t="s">
        <v>422</v>
      </c>
      <c r="F26" s="6" t="s">
        <v>1805</v>
      </c>
      <c r="G26" s="6" t="s">
        <v>1806</v>
      </c>
      <c r="H26" s="6" t="s">
        <v>1805</v>
      </c>
      <c r="I26" s="6" t="s">
        <v>1807</v>
      </c>
      <c r="J26" s="6" t="s">
        <v>1808</v>
      </c>
      <c r="K26" s="7">
        <v>133</v>
      </c>
      <c r="L26" s="6">
        <v>530595</v>
      </c>
      <c r="M26" s="6">
        <v>268369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2563916</v>
      </c>
      <c r="B27" s="4" t="s">
        <v>1877</v>
      </c>
      <c r="C27" s="5" t="s">
        <v>1878</v>
      </c>
      <c r="D27" s="6" t="s">
        <v>15</v>
      </c>
      <c r="E27" s="6" t="s">
        <v>422</v>
      </c>
      <c r="F27" s="6" t="s">
        <v>505</v>
      </c>
      <c r="G27" s="6" t="s">
        <v>1879</v>
      </c>
      <c r="H27" s="6" t="s">
        <v>505</v>
      </c>
      <c r="I27" s="6" t="s">
        <v>1880</v>
      </c>
      <c r="J27" s="6" t="s">
        <v>1881</v>
      </c>
      <c r="K27" s="7">
        <v>24</v>
      </c>
      <c r="L27" s="6">
        <v>540110</v>
      </c>
      <c r="M27" s="6">
        <v>268680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2563961</v>
      </c>
      <c r="B28" s="4" t="s">
        <v>1882</v>
      </c>
      <c r="C28" s="5" t="s">
        <v>1883</v>
      </c>
      <c r="D28" s="6" t="s">
        <v>15</v>
      </c>
      <c r="E28" s="6" t="s">
        <v>422</v>
      </c>
      <c r="F28" s="6" t="s">
        <v>505</v>
      </c>
      <c r="G28" s="6" t="s">
        <v>1879</v>
      </c>
      <c r="H28" s="6" t="s">
        <v>505</v>
      </c>
      <c r="I28" s="6" t="s">
        <v>233</v>
      </c>
      <c r="J28" s="6" t="s">
        <v>234</v>
      </c>
      <c r="K28" s="7">
        <v>67</v>
      </c>
      <c r="L28" s="6">
        <v>538978</v>
      </c>
      <c r="M28" s="6">
        <v>270552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2564061</v>
      </c>
      <c r="B29" s="4" t="s">
        <v>1891</v>
      </c>
      <c r="C29" s="5" t="s">
        <v>1892</v>
      </c>
      <c r="D29" s="6" t="s">
        <v>15</v>
      </c>
      <c r="E29" s="6" t="s">
        <v>422</v>
      </c>
      <c r="F29" s="6" t="s">
        <v>505</v>
      </c>
      <c r="G29" s="6" t="s">
        <v>1879</v>
      </c>
      <c r="H29" s="6" t="s">
        <v>505</v>
      </c>
      <c r="I29" s="6" t="s">
        <v>1893</v>
      </c>
      <c r="J29" s="6" t="s">
        <v>1894</v>
      </c>
      <c r="K29" s="7">
        <v>5</v>
      </c>
      <c r="L29" s="6">
        <v>539481</v>
      </c>
      <c r="M29" s="6">
        <v>268014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  <row r="30" spans="1:23" x14ac:dyDescent="0.25">
      <c r="A30" s="4">
        <v>2564118</v>
      </c>
      <c r="B30" s="4" t="s">
        <v>1903</v>
      </c>
      <c r="C30" s="5" t="s">
        <v>1904</v>
      </c>
      <c r="D30" s="6" t="s">
        <v>15</v>
      </c>
      <c r="E30" s="6" t="s">
        <v>422</v>
      </c>
      <c r="F30" s="6" t="s">
        <v>505</v>
      </c>
      <c r="G30" s="6" t="s">
        <v>1879</v>
      </c>
      <c r="H30" s="6" t="s">
        <v>505</v>
      </c>
      <c r="I30" s="6" t="s">
        <v>1905</v>
      </c>
      <c r="J30" s="6" t="s">
        <v>1906</v>
      </c>
      <c r="K30" s="7">
        <v>14</v>
      </c>
      <c r="L30" s="6">
        <v>541702</v>
      </c>
      <c r="M30" s="6">
        <v>267986</v>
      </c>
      <c r="N30" s="6">
        <v>1</v>
      </c>
      <c r="O30" s="37"/>
      <c r="P30" s="37"/>
      <c r="Q30" s="37"/>
      <c r="R30" s="38">
        <f t="shared" si="1"/>
        <v>0</v>
      </c>
      <c r="S30" s="39">
        <f t="shared" si="5"/>
        <v>0</v>
      </c>
      <c r="T30" s="37"/>
      <c r="U30" s="37"/>
      <c r="V30" s="38">
        <f t="shared" si="3"/>
        <v>0</v>
      </c>
      <c r="W30" s="39">
        <f t="shared" si="6"/>
        <v>0</v>
      </c>
    </row>
  </sheetData>
  <sheetProtection algorithmName="SHA-512" hashValue="J07/YIOc7NlEuBi2Ra/NhMLHp7azkJF49ZkPekS5Gytgj3FHXmE7aQRGyfIQfGGcSDTevxH+v21z6PVZHvoq1w==" saltValue="77gF07+haNLGrpb4gUq42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165E3-4034-4627-8F56-FF5C3E911A4C}">
  <dimension ref="A1:W18"/>
  <sheetViews>
    <sheetView topLeftCell="A13" workbookViewId="0">
      <selection activeCell="F15" sqref="F1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236</v>
      </c>
      <c r="B2" s="8">
        <f>M14</f>
        <v>3</v>
      </c>
      <c r="C2" s="8" t="str">
        <f>E17</f>
        <v>OLKUSKI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2569503</v>
      </c>
      <c r="B16" s="4" t="s">
        <v>960</v>
      </c>
      <c r="C16" s="5" t="s">
        <v>961</v>
      </c>
      <c r="D16" s="6" t="s">
        <v>15</v>
      </c>
      <c r="E16" s="6" t="s">
        <v>422</v>
      </c>
      <c r="F16" s="6" t="s">
        <v>959</v>
      </c>
      <c r="G16" s="6" t="s">
        <v>962</v>
      </c>
      <c r="H16" s="6" t="s">
        <v>963</v>
      </c>
      <c r="I16" s="6" t="s">
        <v>62</v>
      </c>
      <c r="J16" s="6" t="s">
        <v>22</v>
      </c>
      <c r="K16" s="7">
        <v>23</v>
      </c>
      <c r="L16" s="6">
        <v>549125</v>
      </c>
      <c r="M16" s="6">
        <v>271303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2553648</v>
      </c>
      <c r="B17" s="4" t="s">
        <v>1809</v>
      </c>
      <c r="C17" s="5" t="s">
        <v>1810</v>
      </c>
      <c r="D17" s="6" t="s">
        <v>15</v>
      </c>
      <c r="E17" s="6" t="s">
        <v>422</v>
      </c>
      <c r="F17" s="6" t="s">
        <v>1805</v>
      </c>
      <c r="G17" s="6" t="s">
        <v>1806</v>
      </c>
      <c r="H17" s="6" t="s">
        <v>1805</v>
      </c>
      <c r="I17" s="6" t="s">
        <v>34</v>
      </c>
      <c r="J17" s="6" t="s">
        <v>35</v>
      </c>
      <c r="K17" s="7">
        <v>8</v>
      </c>
      <c r="L17" s="6">
        <v>533206</v>
      </c>
      <c r="M17" s="6">
        <v>266746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2564197</v>
      </c>
      <c r="B18" s="4" t="s">
        <v>1919</v>
      </c>
      <c r="C18" s="5" t="s">
        <v>1920</v>
      </c>
      <c r="D18" s="6" t="s">
        <v>15</v>
      </c>
      <c r="E18" s="6" t="s">
        <v>422</v>
      </c>
      <c r="F18" s="6" t="s">
        <v>505</v>
      </c>
      <c r="G18" s="6" t="s">
        <v>1879</v>
      </c>
      <c r="H18" s="6" t="s">
        <v>505</v>
      </c>
      <c r="I18" s="6" t="s">
        <v>1913</v>
      </c>
      <c r="J18" s="6" t="s">
        <v>1914</v>
      </c>
      <c r="K18" s="7">
        <v>6</v>
      </c>
      <c r="L18" s="6">
        <v>540160</v>
      </c>
      <c r="M18" s="6">
        <v>268058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i1RKztRt2n1R8dZbgHlWBSiSUKi6ZE9OSzy+aUwzHA1UXnhOin8vC0t7kgnhU/EqQiuAic95J35YYdqH4TUHHA==" saltValue="NP128F00wchzDb01cUBQn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FC939-BAE6-44C8-9F2B-379C35DC9598}">
  <dimension ref="A1:W18"/>
  <sheetViews>
    <sheetView workbookViewId="0">
      <selection activeCell="F17" sqref="F17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235</v>
      </c>
      <c r="B2" s="8">
        <f>M14</f>
        <v>3</v>
      </c>
      <c r="C2" s="8" t="str">
        <f>E17</f>
        <v>OLKUSKI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2563770</v>
      </c>
      <c r="B16" s="4" t="s">
        <v>1886</v>
      </c>
      <c r="C16" s="5" t="s">
        <v>1887</v>
      </c>
      <c r="D16" s="6" t="s">
        <v>15</v>
      </c>
      <c r="E16" s="6" t="s">
        <v>422</v>
      </c>
      <c r="F16" s="6" t="s">
        <v>505</v>
      </c>
      <c r="G16" s="6" t="s">
        <v>1879</v>
      </c>
      <c r="H16" s="6" t="s">
        <v>505</v>
      </c>
      <c r="I16" s="6" t="s">
        <v>1888</v>
      </c>
      <c r="J16" s="6" t="s">
        <v>1889</v>
      </c>
      <c r="K16" s="7" t="s">
        <v>1890</v>
      </c>
      <c r="L16" s="6">
        <v>541028</v>
      </c>
      <c r="M16" s="6">
        <v>266964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2564188</v>
      </c>
      <c r="B17" s="4" t="s">
        <v>1911</v>
      </c>
      <c r="C17" s="5" t="s">
        <v>1912</v>
      </c>
      <c r="D17" s="6" t="s">
        <v>15</v>
      </c>
      <c r="E17" s="6" t="s">
        <v>422</v>
      </c>
      <c r="F17" s="6" t="s">
        <v>505</v>
      </c>
      <c r="G17" s="6" t="s">
        <v>1879</v>
      </c>
      <c r="H17" s="6" t="s">
        <v>505</v>
      </c>
      <c r="I17" s="6" t="s">
        <v>1913</v>
      </c>
      <c r="J17" s="6" t="s">
        <v>1914</v>
      </c>
      <c r="K17" s="7">
        <v>20</v>
      </c>
      <c r="L17" s="6">
        <v>540239</v>
      </c>
      <c r="M17" s="6">
        <v>268043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2562878</v>
      </c>
      <c r="B18" s="4" t="s">
        <v>1917</v>
      </c>
      <c r="C18" s="5" t="s">
        <v>1918</v>
      </c>
      <c r="D18" s="6" t="s">
        <v>15</v>
      </c>
      <c r="E18" s="6" t="s">
        <v>422</v>
      </c>
      <c r="F18" s="6" t="s">
        <v>505</v>
      </c>
      <c r="G18" s="6" t="s">
        <v>1879</v>
      </c>
      <c r="H18" s="6" t="s">
        <v>505</v>
      </c>
      <c r="I18" s="6" t="s">
        <v>1913</v>
      </c>
      <c r="J18" s="6" t="s">
        <v>1914</v>
      </c>
      <c r="K18" s="7">
        <v>36</v>
      </c>
      <c r="L18" s="6">
        <v>540502</v>
      </c>
      <c r="M18" s="6">
        <v>267950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XWZ8h4eS6y8N3+EL8Jqe8e7AGyNke+3B3mK2OeWIuSWZ/iPdCam12FHn3AQkZ7W/Pq7+5VltLls22NMQGPN0BQ==" saltValue="KXdPM3Ek3IYd7hZVlD8DR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2FDF-C9A9-4D30-A782-0CA7CD62ADE4}">
  <dimension ref="A1:W33"/>
  <sheetViews>
    <sheetView workbookViewId="0">
      <selection activeCell="A18" sqref="A18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234</v>
      </c>
      <c r="B2" s="8">
        <f>M14</f>
        <v>18</v>
      </c>
      <c r="C2" s="8" t="str">
        <f>E17</f>
        <v>OLKUSKI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18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2567447</v>
      </c>
      <c r="B16" s="4" t="s">
        <v>523</v>
      </c>
      <c r="C16" s="5" t="s">
        <v>524</v>
      </c>
      <c r="D16" s="6" t="s">
        <v>15</v>
      </c>
      <c r="E16" s="6" t="s">
        <v>422</v>
      </c>
      <c r="F16" s="6" t="s">
        <v>505</v>
      </c>
      <c r="G16" s="6" t="s">
        <v>525</v>
      </c>
      <c r="H16" s="6" t="s">
        <v>526</v>
      </c>
      <c r="I16" s="6" t="s">
        <v>62</v>
      </c>
      <c r="J16" s="6" t="s">
        <v>22</v>
      </c>
      <c r="K16" s="7">
        <v>394</v>
      </c>
      <c r="L16" s="6">
        <v>541521</v>
      </c>
      <c r="M16" s="6">
        <v>264419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2572826</v>
      </c>
      <c r="B17" s="4" t="s">
        <v>542</v>
      </c>
      <c r="C17" s="5" t="s">
        <v>543</v>
      </c>
      <c r="D17" s="6" t="s">
        <v>15</v>
      </c>
      <c r="E17" s="6" t="s">
        <v>422</v>
      </c>
      <c r="F17" s="6" t="s">
        <v>544</v>
      </c>
      <c r="G17" s="6" t="s">
        <v>545</v>
      </c>
      <c r="H17" s="6" t="s">
        <v>546</v>
      </c>
      <c r="I17" s="6" t="s">
        <v>62</v>
      </c>
      <c r="J17" s="6" t="s">
        <v>547</v>
      </c>
      <c r="K17" s="7">
        <v>21</v>
      </c>
      <c r="L17" s="6">
        <v>553719</v>
      </c>
      <c r="M17" s="6">
        <v>277179</v>
      </c>
      <c r="N17" s="6">
        <v>1</v>
      </c>
      <c r="O17" s="37"/>
      <c r="P17" s="37"/>
      <c r="Q17" s="37"/>
      <c r="R17" s="38">
        <f t="shared" ref="R17:R33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33" si="3">ROUND(U17*0.23,2)</f>
        <v>0</v>
      </c>
      <c r="W17" s="39">
        <f t="shared" ref="W17:W22" si="4">ROUND(U17,2)+V17</f>
        <v>0</v>
      </c>
    </row>
    <row r="18" spans="1:23" x14ac:dyDescent="0.25">
      <c r="A18" s="4">
        <v>2572940</v>
      </c>
      <c r="B18" s="4" t="s">
        <v>548</v>
      </c>
      <c r="C18" s="5" t="s">
        <v>549</v>
      </c>
      <c r="D18" s="6" t="s">
        <v>15</v>
      </c>
      <c r="E18" s="6" t="s">
        <v>422</v>
      </c>
      <c r="F18" s="6" t="s">
        <v>544</v>
      </c>
      <c r="G18" s="6" t="s">
        <v>550</v>
      </c>
      <c r="H18" s="6" t="s">
        <v>63</v>
      </c>
      <c r="I18" s="6" t="s">
        <v>62</v>
      </c>
      <c r="J18" s="6" t="s">
        <v>22</v>
      </c>
      <c r="K18" s="7">
        <v>15</v>
      </c>
      <c r="L18" s="6">
        <v>548538</v>
      </c>
      <c r="M18" s="6">
        <v>275853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2573218</v>
      </c>
      <c r="B19" s="4" t="s">
        <v>551</v>
      </c>
      <c r="C19" s="5" t="s">
        <v>552</v>
      </c>
      <c r="D19" s="6" t="s">
        <v>15</v>
      </c>
      <c r="E19" s="6" t="s">
        <v>422</v>
      </c>
      <c r="F19" s="6" t="s">
        <v>544</v>
      </c>
      <c r="G19" s="6" t="s">
        <v>553</v>
      </c>
      <c r="H19" s="6" t="s">
        <v>554</v>
      </c>
      <c r="I19" s="6" t="s">
        <v>62</v>
      </c>
      <c r="J19" s="6" t="s">
        <v>22</v>
      </c>
      <c r="K19" s="7">
        <v>7</v>
      </c>
      <c r="L19" s="6">
        <v>550591</v>
      </c>
      <c r="M19" s="6">
        <v>281911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2573468</v>
      </c>
      <c r="B20" s="4" t="s">
        <v>555</v>
      </c>
      <c r="C20" s="5" t="s">
        <v>556</v>
      </c>
      <c r="D20" s="6" t="s">
        <v>15</v>
      </c>
      <c r="E20" s="6" t="s">
        <v>422</v>
      </c>
      <c r="F20" s="6" t="s">
        <v>544</v>
      </c>
      <c r="G20" s="6" t="s">
        <v>557</v>
      </c>
      <c r="H20" s="6" t="s">
        <v>558</v>
      </c>
      <c r="I20" s="6" t="s">
        <v>62</v>
      </c>
      <c r="J20" s="6" t="s">
        <v>559</v>
      </c>
      <c r="K20" s="7">
        <v>8</v>
      </c>
      <c r="L20" s="6">
        <v>550518</v>
      </c>
      <c r="M20" s="6">
        <v>276689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8246643</v>
      </c>
      <c r="B21" s="4" t="s">
        <v>560</v>
      </c>
      <c r="C21" s="5" t="s">
        <v>561</v>
      </c>
      <c r="D21" s="6" t="s">
        <v>15</v>
      </c>
      <c r="E21" s="6" t="s">
        <v>422</v>
      </c>
      <c r="F21" s="6" t="s">
        <v>544</v>
      </c>
      <c r="G21" s="6" t="s">
        <v>562</v>
      </c>
      <c r="H21" s="6" t="s">
        <v>563</v>
      </c>
      <c r="I21" s="6" t="s">
        <v>62</v>
      </c>
      <c r="J21" s="6" t="s">
        <v>22</v>
      </c>
      <c r="K21" s="7">
        <v>253</v>
      </c>
      <c r="L21" s="6">
        <v>559505</v>
      </c>
      <c r="M21" s="6">
        <v>283585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2576025</v>
      </c>
      <c r="B22" s="4" t="s">
        <v>568</v>
      </c>
      <c r="C22" s="5" t="s">
        <v>569</v>
      </c>
      <c r="D22" s="6" t="s">
        <v>15</v>
      </c>
      <c r="E22" s="6" t="s">
        <v>422</v>
      </c>
      <c r="F22" s="6" t="s">
        <v>544</v>
      </c>
      <c r="G22" s="6" t="s">
        <v>570</v>
      </c>
      <c r="H22" s="6" t="s">
        <v>571</v>
      </c>
      <c r="I22" s="6" t="s">
        <v>62</v>
      </c>
      <c r="J22" s="6" t="s">
        <v>22</v>
      </c>
      <c r="K22" s="7" t="s">
        <v>572</v>
      </c>
      <c r="L22" s="6">
        <v>557764</v>
      </c>
      <c r="M22" s="6">
        <v>279037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2576770</v>
      </c>
      <c r="B23" s="4" t="s">
        <v>573</v>
      </c>
      <c r="C23" s="5" t="s">
        <v>574</v>
      </c>
      <c r="D23" s="6" t="s">
        <v>15</v>
      </c>
      <c r="E23" s="6" t="s">
        <v>422</v>
      </c>
      <c r="F23" s="6" t="s">
        <v>544</v>
      </c>
      <c r="G23" s="6" t="s">
        <v>575</v>
      </c>
      <c r="H23" s="6" t="s">
        <v>576</v>
      </c>
      <c r="I23" s="6" t="s">
        <v>34</v>
      </c>
      <c r="J23" s="6" t="s">
        <v>35</v>
      </c>
      <c r="K23" s="7">
        <v>2</v>
      </c>
      <c r="L23" s="6">
        <v>549383</v>
      </c>
      <c r="M23" s="6">
        <v>278633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33" si="5">ROUND(Q23,2)+R23</f>
        <v>0</v>
      </c>
      <c r="T23" s="37"/>
      <c r="U23" s="37"/>
      <c r="V23" s="38">
        <f t="shared" si="3"/>
        <v>0</v>
      </c>
      <c r="W23" s="39">
        <f t="shared" ref="W23:W33" si="6">ROUND(U23,2)+V23</f>
        <v>0</v>
      </c>
    </row>
    <row r="24" spans="1:23" x14ac:dyDescent="0.25">
      <c r="A24" s="4">
        <v>2569786</v>
      </c>
      <c r="B24" s="4" t="s">
        <v>964</v>
      </c>
      <c r="C24" s="5" t="s">
        <v>965</v>
      </c>
      <c r="D24" s="6" t="s">
        <v>15</v>
      </c>
      <c r="E24" s="6" t="s">
        <v>422</v>
      </c>
      <c r="F24" s="6" t="s">
        <v>959</v>
      </c>
      <c r="G24" s="6" t="s">
        <v>966</v>
      </c>
      <c r="H24" s="6" t="s">
        <v>967</v>
      </c>
      <c r="I24" s="6" t="s">
        <v>62</v>
      </c>
      <c r="J24" s="6" t="s">
        <v>22</v>
      </c>
      <c r="K24" s="7">
        <v>32</v>
      </c>
      <c r="L24" s="6">
        <v>555819</v>
      </c>
      <c r="M24" s="6">
        <v>273468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2564104</v>
      </c>
      <c r="B25" s="4" t="s">
        <v>1895</v>
      </c>
      <c r="C25" s="5" t="s">
        <v>1896</v>
      </c>
      <c r="D25" s="6" t="s">
        <v>15</v>
      </c>
      <c r="E25" s="6" t="s">
        <v>422</v>
      </c>
      <c r="F25" s="6" t="s">
        <v>505</v>
      </c>
      <c r="G25" s="6" t="s">
        <v>1879</v>
      </c>
      <c r="H25" s="6" t="s">
        <v>505</v>
      </c>
      <c r="I25" s="6" t="s">
        <v>1897</v>
      </c>
      <c r="J25" s="6" t="s">
        <v>1898</v>
      </c>
      <c r="K25" s="7">
        <v>2</v>
      </c>
      <c r="L25" s="6">
        <v>540729</v>
      </c>
      <c r="M25" s="6">
        <v>266159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2562972</v>
      </c>
      <c r="B26" s="4" t="s">
        <v>1899</v>
      </c>
      <c r="C26" s="5" t="s">
        <v>1900</v>
      </c>
      <c r="D26" s="6" t="s">
        <v>15</v>
      </c>
      <c r="E26" s="6" t="s">
        <v>422</v>
      </c>
      <c r="F26" s="6" t="s">
        <v>505</v>
      </c>
      <c r="G26" s="6" t="s">
        <v>1879</v>
      </c>
      <c r="H26" s="6" t="s">
        <v>505</v>
      </c>
      <c r="I26" s="6" t="s">
        <v>1901</v>
      </c>
      <c r="J26" s="6" t="s">
        <v>1902</v>
      </c>
      <c r="K26" s="7">
        <v>7</v>
      </c>
      <c r="L26" s="6">
        <v>541256</v>
      </c>
      <c r="M26" s="6">
        <v>267739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2564138</v>
      </c>
      <c r="B27" s="4" t="s">
        <v>1907</v>
      </c>
      <c r="C27" s="5" t="s">
        <v>1908</v>
      </c>
      <c r="D27" s="6" t="s">
        <v>15</v>
      </c>
      <c r="E27" s="6" t="s">
        <v>422</v>
      </c>
      <c r="F27" s="6" t="s">
        <v>505</v>
      </c>
      <c r="G27" s="6" t="s">
        <v>1879</v>
      </c>
      <c r="H27" s="6" t="s">
        <v>505</v>
      </c>
      <c r="I27" s="6" t="s">
        <v>1909</v>
      </c>
      <c r="J27" s="6" t="s">
        <v>1910</v>
      </c>
      <c r="K27" s="7">
        <v>1</v>
      </c>
      <c r="L27" s="6">
        <v>540926</v>
      </c>
      <c r="M27" s="6">
        <v>266771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2562873</v>
      </c>
      <c r="B28" s="4" t="s">
        <v>1915</v>
      </c>
      <c r="C28" s="5" t="s">
        <v>1916</v>
      </c>
      <c r="D28" s="6" t="s">
        <v>15</v>
      </c>
      <c r="E28" s="6" t="s">
        <v>422</v>
      </c>
      <c r="F28" s="6" t="s">
        <v>505</v>
      </c>
      <c r="G28" s="6" t="s">
        <v>1879</v>
      </c>
      <c r="H28" s="6" t="s">
        <v>505</v>
      </c>
      <c r="I28" s="6" t="s">
        <v>1913</v>
      </c>
      <c r="J28" s="6" t="s">
        <v>1914</v>
      </c>
      <c r="K28" s="7">
        <v>32</v>
      </c>
      <c r="L28" s="6">
        <v>540361</v>
      </c>
      <c r="M28" s="6">
        <v>267975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2564245</v>
      </c>
      <c r="B29" s="4" t="s">
        <v>1921</v>
      </c>
      <c r="C29" s="5" t="s">
        <v>1922</v>
      </c>
      <c r="D29" s="6" t="s">
        <v>15</v>
      </c>
      <c r="E29" s="6" t="s">
        <v>422</v>
      </c>
      <c r="F29" s="6" t="s">
        <v>505</v>
      </c>
      <c r="G29" s="6" t="s">
        <v>1879</v>
      </c>
      <c r="H29" s="6" t="s">
        <v>505</v>
      </c>
      <c r="I29" s="6" t="s">
        <v>1084</v>
      </c>
      <c r="J29" s="6" t="s">
        <v>1085</v>
      </c>
      <c r="K29" s="7">
        <v>8</v>
      </c>
      <c r="L29" s="6">
        <v>541239</v>
      </c>
      <c r="M29" s="6">
        <v>267918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  <row r="30" spans="1:23" x14ac:dyDescent="0.25">
      <c r="A30" s="4">
        <v>2564358</v>
      </c>
      <c r="B30" s="4" t="s">
        <v>1923</v>
      </c>
      <c r="C30" s="5" t="s">
        <v>1924</v>
      </c>
      <c r="D30" s="6" t="s">
        <v>15</v>
      </c>
      <c r="E30" s="6" t="s">
        <v>422</v>
      </c>
      <c r="F30" s="6" t="s">
        <v>505</v>
      </c>
      <c r="G30" s="6" t="s">
        <v>1879</v>
      </c>
      <c r="H30" s="6" t="s">
        <v>505</v>
      </c>
      <c r="I30" s="6" t="s">
        <v>1925</v>
      </c>
      <c r="J30" s="6" t="s">
        <v>1926</v>
      </c>
      <c r="K30" s="7">
        <v>1</v>
      </c>
      <c r="L30" s="6">
        <v>540138</v>
      </c>
      <c r="M30" s="6">
        <v>266686</v>
      </c>
      <c r="N30" s="6">
        <v>1</v>
      </c>
      <c r="O30" s="37"/>
      <c r="P30" s="37"/>
      <c r="Q30" s="37"/>
      <c r="R30" s="38">
        <f t="shared" si="1"/>
        <v>0</v>
      </c>
      <c r="S30" s="39">
        <f t="shared" si="5"/>
        <v>0</v>
      </c>
      <c r="T30" s="37"/>
      <c r="U30" s="37"/>
      <c r="V30" s="38">
        <f t="shared" si="3"/>
        <v>0</v>
      </c>
      <c r="W30" s="39">
        <f t="shared" si="6"/>
        <v>0</v>
      </c>
    </row>
    <row r="31" spans="1:23" x14ac:dyDescent="0.25">
      <c r="A31" s="4">
        <v>2571606</v>
      </c>
      <c r="B31" s="4" t="s">
        <v>1935</v>
      </c>
      <c r="C31" s="5" t="s">
        <v>1936</v>
      </c>
      <c r="D31" s="6" t="s">
        <v>15</v>
      </c>
      <c r="E31" s="6" t="s">
        <v>422</v>
      </c>
      <c r="F31" s="6" t="s">
        <v>544</v>
      </c>
      <c r="G31" s="6" t="s">
        <v>1937</v>
      </c>
      <c r="H31" s="6" t="s">
        <v>544</v>
      </c>
      <c r="I31" s="6" t="s">
        <v>1938</v>
      </c>
      <c r="J31" s="6" t="s">
        <v>1144</v>
      </c>
      <c r="K31" s="7">
        <v>2</v>
      </c>
      <c r="L31" s="6">
        <v>554058</v>
      </c>
      <c r="M31" s="6">
        <v>278975</v>
      </c>
      <c r="N31" s="6">
        <v>1</v>
      </c>
      <c r="O31" s="37"/>
      <c r="P31" s="37"/>
      <c r="Q31" s="37"/>
      <c r="R31" s="38">
        <f t="shared" si="1"/>
        <v>0</v>
      </c>
      <c r="S31" s="39">
        <f t="shared" si="5"/>
        <v>0</v>
      </c>
      <c r="T31" s="37"/>
      <c r="U31" s="37"/>
      <c r="V31" s="38">
        <f t="shared" si="3"/>
        <v>0</v>
      </c>
      <c r="W31" s="39">
        <f t="shared" si="6"/>
        <v>0</v>
      </c>
    </row>
    <row r="32" spans="1:23" x14ac:dyDescent="0.25">
      <c r="A32" s="4">
        <v>8307186</v>
      </c>
      <c r="B32" s="4" t="s">
        <v>1939</v>
      </c>
      <c r="C32" s="5" t="s">
        <v>1940</v>
      </c>
      <c r="D32" s="6" t="s">
        <v>15</v>
      </c>
      <c r="E32" s="6" t="s">
        <v>422</v>
      </c>
      <c r="F32" s="6" t="s">
        <v>544</v>
      </c>
      <c r="G32" s="6" t="s">
        <v>1937</v>
      </c>
      <c r="H32" s="6" t="s">
        <v>544</v>
      </c>
      <c r="I32" s="6" t="s">
        <v>1941</v>
      </c>
      <c r="J32" s="6" t="s">
        <v>1942</v>
      </c>
      <c r="K32" s="7">
        <v>10</v>
      </c>
      <c r="L32" s="6">
        <v>554871</v>
      </c>
      <c r="M32" s="6">
        <v>279834</v>
      </c>
      <c r="N32" s="6">
        <v>1</v>
      </c>
      <c r="O32" s="37"/>
      <c r="P32" s="37"/>
      <c r="Q32" s="37"/>
      <c r="R32" s="38">
        <f t="shared" si="1"/>
        <v>0</v>
      </c>
      <c r="S32" s="39">
        <f t="shared" si="5"/>
        <v>0</v>
      </c>
      <c r="T32" s="37"/>
      <c r="U32" s="37"/>
      <c r="V32" s="38">
        <f t="shared" si="3"/>
        <v>0</v>
      </c>
      <c r="W32" s="39">
        <f t="shared" si="6"/>
        <v>0</v>
      </c>
    </row>
    <row r="33" spans="1:23" x14ac:dyDescent="0.25">
      <c r="A33" s="4">
        <v>2572334</v>
      </c>
      <c r="B33" s="4" t="s">
        <v>1943</v>
      </c>
      <c r="C33" s="5" t="s">
        <v>1944</v>
      </c>
      <c r="D33" s="6" t="s">
        <v>15</v>
      </c>
      <c r="E33" s="6" t="s">
        <v>422</v>
      </c>
      <c r="F33" s="6" t="s">
        <v>544</v>
      </c>
      <c r="G33" s="6" t="s">
        <v>1937</v>
      </c>
      <c r="H33" s="6" t="s">
        <v>544</v>
      </c>
      <c r="I33" s="6" t="s">
        <v>1945</v>
      </c>
      <c r="J33" s="6" t="s">
        <v>1946</v>
      </c>
      <c r="K33" s="7">
        <v>28</v>
      </c>
      <c r="L33" s="6">
        <v>554112</v>
      </c>
      <c r="M33" s="6">
        <v>280303</v>
      </c>
      <c r="N33" s="6">
        <v>1</v>
      </c>
      <c r="O33" s="37"/>
      <c r="P33" s="37"/>
      <c r="Q33" s="37"/>
      <c r="R33" s="38">
        <f t="shared" si="1"/>
        <v>0</v>
      </c>
      <c r="S33" s="39">
        <f t="shared" si="5"/>
        <v>0</v>
      </c>
      <c r="T33" s="37"/>
      <c r="U33" s="37"/>
      <c r="V33" s="38">
        <f t="shared" si="3"/>
        <v>0</v>
      </c>
      <c r="W33" s="39">
        <f t="shared" si="6"/>
        <v>0</v>
      </c>
    </row>
  </sheetData>
  <sheetProtection algorithmName="SHA-512" hashValue="OlYuH/XmOKT+QVrwXG08zbrHOwfpX+GZZtgE6/RbmPqI2VyWhWXov9q/vJUapSNVe/55lr7chF9i6Z1qxa9COg==" saltValue="AhJcLUGUHzw4Tw9VbXWcp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C12B-302F-427F-AADB-C23B5D80BB4A}">
  <dimension ref="A1:W21"/>
  <sheetViews>
    <sheetView workbookViewId="0">
      <selection activeCell="E20" sqref="E20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233</v>
      </c>
      <c r="B2" s="8">
        <f>M14</f>
        <v>6</v>
      </c>
      <c r="C2" s="8" t="str">
        <f>E17</f>
        <v>OLKUSKI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6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8204079</v>
      </c>
      <c r="B16" s="4" t="s">
        <v>483</v>
      </c>
      <c r="C16" s="5" t="s">
        <v>484</v>
      </c>
      <c r="D16" s="6" t="s">
        <v>15</v>
      </c>
      <c r="E16" s="6" t="s">
        <v>422</v>
      </c>
      <c r="F16" s="6" t="s">
        <v>480</v>
      </c>
      <c r="G16" s="6" t="s">
        <v>485</v>
      </c>
      <c r="H16" s="6" t="s">
        <v>486</v>
      </c>
      <c r="I16" s="6" t="s">
        <v>487</v>
      </c>
      <c r="J16" s="6" t="s">
        <v>488</v>
      </c>
      <c r="K16" s="7">
        <v>18</v>
      </c>
      <c r="L16" s="6">
        <v>542481</v>
      </c>
      <c r="M16" s="6">
        <v>274453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2557819</v>
      </c>
      <c r="B17" s="4" t="s">
        <v>489</v>
      </c>
      <c r="C17" s="5" t="s">
        <v>490</v>
      </c>
      <c r="D17" s="6" t="s">
        <v>15</v>
      </c>
      <c r="E17" s="6" t="s">
        <v>422</v>
      </c>
      <c r="F17" s="6" t="s">
        <v>480</v>
      </c>
      <c r="G17" s="6" t="s">
        <v>491</v>
      </c>
      <c r="H17" s="6" t="s">
        <v>480</v>
      </c>
      <c r="I17" s="6" t="s">
        <v>492</v>
      </c>
      <c r="J17" s="6" t="s">
        <v>493</v>
      </c>
      <c r="K17" s="7">
        <v>30</v>
      </c>
      <c r="L17" s="6">
        <v>540122</v>
      </c>
      <c r="M17" s="6">
        <v>274921</v>
      </c>
      <c r="N17" s="6">
        <v>1</v>
      </c>
      <c r="O17" s="37"/>
      <c r="P17" s="37"/>
      <c r="Q17" s="37"/>
      <c r="R17" s="38">
        <f t="shared" ref="R17:R21" si="1">ROUND(Q17*0.23,2)</f>
        <v>0</v>
      </c>
      <c r="S17" s="39">
        <f t="shared" ref="S17:S21" si="2">ROUND(Q17,2)+R17</f>
        <v>0</v>
      </c>
      <c r="T17" s="37"/>
      <c r="U17" s="37"/>
      <c r="V17" s="38">
        <f t="shared" ref="V17:V21" si="3">ROUND(U17*0.23,2)</f>
        <v>0</v>
      </c>
      <c r="W17" s="39">
        <f t="shared" ref="W17:W21" si="4">ROUND(U17,2)+V17</f>
        <v>0</v>
      </c>
    </row>
    <row r="18" spans="1:23" x14ac:dyDescent="0.25">
      <c r="A18" s="4">
        <v>2575145</v>
      </c>
      <c r="B18" s="4" t="s">
        <v>564</v>
      </c>
      <c r="C18" s="5" t="s">
        <v>565</v>
      </c>
      <c r="D18" s="6" t="s">
        <v>15</v>
      </c>
      <c r="E18" s="6" t="s">
        <v>422</v>
      </c>
      <c r="F18" s="6" t="s">
        <v>544</v>
      </c>
      <c r="G18" s="6" t="s">
        <v>566</v>
      </c>
      <c r="H18" s="6" t="s">
        <v>567</v>
      </c>
      <c r="I18" s="6" t="s">
        <v>62</v>
      </c>
      <c r="J18" s="6" t="s">
        <v>22</v>
      </c>
      <c r="K18" s="7">
        <v>220</v>
      </c>
      <c r="L18" s="6">
        <v>554561</v>
      </c>
      <c r="M18" s="6">
        <v>282540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2564000</v>
      </c>
      <c r="B19" s="4" t="s">
        <v>1884</v>
      </c>
      <c r="C19" s="5" t="s">
        <v>1885</v>
      </c>
      <c r="D19" s="6" t="s">
        <v>15</v>
      </c>
      <c r="E19" s="6" t="s">
        <v>422</v>
      </c>
      <c r="F19" s="6" t="s">
        <v>505</v>
      </c>
      <c r="G19" s="6" t="s">
        <v>1879</v>
      </c>
      <c r="H19" s="6" t="s">
        <v>505</v>
      </c>
      <c r="I19" s="6" t="s">
        <v>1862</v>
      </c>
      <c r="J19" s="6" t="s">
        <v>1863</v>
      </c>
      <c r="K19" s="7">
        <v>12</v>
      </c>
      <c r="L19" s="6">
        <v>540022</v>
      </c>
      <c r="M19" s="6">
        <v>268256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2571888</v>
      </c>
      <c r="B20" s="4" t="s">
        <v>1947</v>
      </c>
      <c r="C20" s="5" t="s">
        <v>1948</v>
      </c>
      <c r="D20" s="6" t="s">
        <v>15</v>
      </c>
      <c r="E20" s="6" t="s">
        <v>422</v>
      </c>
      <c r="F20" s="6" t="s">
        <v>544</v>
      </c>
      <c r="G20" s="6" t="s">
        <v>1937</v>
      </c>
      <c r="H20" s="6" t="s">
        <v>544</v>
      </c>
      <c r="I20" s="6" t="s">
        <v>1949</v>
      </c>
      <c r="J20" s="6" t="s">
        <v>1950</v>
      </c>
      <c r="K20" s="7">
        <v>1</v>
      </c>
      <c r="L20" s="6">
        <v>554845</v>
      </c>
      <c r="M20" s="6">
        <v>278740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2571493</v>
      </c>
      <c r="B21" s="4" t="s">
        <v>1951</v>
      </c>
      <c r="C21" s="5" t="s">
        <v>1952</v>
      </c>
      <c r="D21" s="6" t="s">
        <v>15</v>
      </c>
      <c r="E21" s="6" t="s">
        <v>422</v>
      </c>
      <c r="F21" s="6" t="s">
        <v>544</v>
      </c>
      <c r="G21" s="6" t="s">
        <v>1937</v>
      </c>
      <c r="H21" s="6" t="s">
        <v>544</v>
      </c>
      <c r="I21" s="6" t="s">
        <v>1953</v>
      </c>
      <c r="J21" s="6" t="s">
        <v>1954</v>
      </c>
      <c r="K21" s="7">
        <v>18</v>
      </c>
      <c r="L21" s="6">
        <v>553748</v>
      </c>
      <c r="M21" s="6">
        <v>279228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</sheetData>
  <sheetProtection algorithmName="SHA-512" hashValue="Hn6AiO2SHS+F4uQ+zeKrgwonsyDjLHXXk9/Ru4NAY9pd0HHvxK6PtQh2DvP9r8DR9NYTbfj0cyhXx3O4suhIOA==" saltValue="8tbod84IR8MbjH0L45p5U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402F0-F087-43F9-A825-2A7D28FC199A}">
  <dimension ref="A1:W22"/>
  <sheetViews>
    <sheetView workbookViewId="0">
      <selection activeCell="A3" sqref="A3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268</v>
      </c>
      <c r="B2" s="8">
        <f>M14</f>
        <v>7</v>
      </c>
      <c r="C2" s="8" t="str">
        <f>E17</f>
        <v>WIELICKI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2800023</v>
      </c>
      <c r="B16" s="4" t="s">
        <v>976</v>
      </c>
      <c r="C16" s="5" t="s">
        <v>977</v>
      </c>
      <c r="D16" s="6" t="s">
        <v>15</v>
      </c>
      <c r="E16" s="6" t="s">
        <v>651</v>
      </c>
      <c r="F16" s="6" t="s">
        <v>973</v>
      </c>
      <c r="G16" s="6" t="s">
        <v>978</v>
      </c>
      <c r="H16" s="6" t="s">
        <v>671</v>
      </c>
      <c r="I16" s="6" t="s">
        <v>62</v>
      </c>
      <c r="J16" s="6" t="s">
        <v>22</v>
      </c>
      <c r="K16" s="7">
        <v>121</v>
      </c>
      <c r="L16" s="6">
        <v>580052</v>
      </c>
      <c r="M16" s="6">
        <v>231177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2800890</v>
      </c>
      <c r="B17" s="4" t="s">
        <v>979</v>
      </c>
      <c r="C17" s="5" t="s">
        <v>980</v>
      </c>
      <c r="D17" s="6" t="s">
        <v>15</v>
      </c>
      <c r="E17" s="6" t="s">
        <v>651</v>
      </c>
      <c r="F17" s="6" t="s">
        <v>973</v>
      </c>
      <c r="G17" s="6" t="s">
        <v>981</v>
      </c>
      <c r="H17" s="6" t="s">
        <v>982</v>
      </c>
      <c r="I17" s="6" t="s">
        <v>62</v>
      </c>
      <c r="J17" s="6" t="s">
        <v>22</v>
      </c>
      <c r="K17" s="7">
        <v>168</v>
      </c>
      <c r="L17" s="6">
        <v>573799</v>
      </c>
      <c r="M17" s="6">
        <v>228869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25">
      <c r="A18" s="4">
        <v>2801886</v>
      </c>
      <c r="B18" s="4" t="s">
        <v>983</v>
      </c>
      <c r="C18" s="5" t="s">
        <v>984</v>
      </c>
      <c r="D18" s="6" t="s">
        <v>15</v>
      </c>
      <c r="E18" s="6" t="s">
        <v>651</v>
      </c>
      <c r="F18" s="6" t="s">
        <v>973</v>
      </c>
      <c r="G18" s="6" t="s">
        <v>985</v>
      </c>
      <c r="H18" s="6" t="s">
        <v>986</v>
      </c>
      <c r="I18" s="6" t="s">
        <v>62</v>
      </c>
      <c r="J18" s="6" t="s">
        <v>22</v>
      </c>
      <c r="K18" s="7">
        <v>177</v>
      </c>
      <c r="L18" s="6">
        <v>579076</v>
      </c>
      <c r="M18" s="6">
        <v>230638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2805975</v>
      </c>
      <c r="B19" s="4" t="s">
        <v>987</v>
      </c>
      <c r="C19" s="5" t="s">
        <v>988</v>
      </c>
      <c r="D19" s="6" t="s">
        <v>15</v>
      </c>
      <c r="E19" s="6" t="s">
        <v>651</v>
      </c>
      <c r="F19" s="6" t="s">
        <v>973</v>
      </c>
      <c r="G19" s="6" t="s">
        <v>989</v>
      </c>
      <c r="H19" s="6" t="s">
        <v>990</v>
      </c>
      <c r="I19" s="6" t="s">
        <v>62</v>
      </c>
      <c r="J19" s="6" t="s">
        <v>22</v>
      </c>
      <c r="K19" s="7">
        <v>61</v>
      </c>
      <c r="L19" s="6">
        <v>575705</v>
      </c>
      <c r="M19" s="6">
        <v>233304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2806257</v>
      </c>
      <c r="B20" s="4" t="s">
        <v>991</v>
      </c>
      <c r="C20" s="5" t="s">
        <v>992</v>
      </c>
      <c r="D20" s="6" t="s">
        <v>15</v>
      </c>
      <c r="E20" s="6" t="s">
        <v>651</v>
      </c>
      <c r="F20" s="6" t="s">
        <v>973</v>
      </c>
      <c r="G20" s="6" t="s">
        <v>993</v>
      </c>
      <c r="H20" s="6" t="s">
        <v>994</v>
      </c>
      <c r="I20" s="6" t="s">
        <v>62</v>
      </c>
      <c r="J20" s="6" t="s">
        <v>22</v>
      </c>
      <c r="K20" s="7">
        <v>204</v>
      </c>
      <c r="L20" s="6">
        <v>571352</v>
      </c>
      <c r="M20" s="6">
        <v>232670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2806715</v>
      </c>
      <c r="B21" s="4" t="s">
        <v>995</v>
      </c>
      <c r="C21" s="5" t="s">
        <v>996</v>
      </c>
      <c r="D21" s="6" t="s">
        <v>15</v>
      </c>
      <c r="E21" s="6" t="s">
        <v>651</v>
      </c>
      <c r="F21" s="6" t="s">
        <v>973</v>
      </c>
      <c r="G21" s="6" t="s">
        <v>997</v>
      </c>
      <c r="H21" s="6" t="s">
        <v>998</v>
      </c>
      <c r="I21" s="6" t="s">
        <v>62</v>
      </c>
      <c r="J21" s="6" t="s">
        <v>22</v>
      </c>
      <c r="K21" s="7">
        <v>71</v>
      </c>
      <c r="L21" s="6">
        <v>576330</v>
      </c>
      <c r="M21" s="6">
        <v>230297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2808120</v>
      </c>
      <c r="B22" s="4" t="s">
        <v>1003</v>
      </c>
      <c r="C22" s="5" t="s">
        <v>1004</v>
      </c>
      <c r="D22" s="6" t="s">
        <v>15</v>
      </c>
      <c r="E22" s="6" t="s">
        <v>651</v>
      </c>
      <c r="F22" s="6" t="s">
        <v>973</v>
      </c>
      <c r="G22" s="6" t="s">
        <v>1005</v>
      </c>
      <c r="H22" s="6" t="s">
        <v>1006</v>
      </c>
      <c r="I22" s="6" t="s">
        <v>62</v>
      </c>
      <c r="J22" s="6" t="s">
        <v>22</v>
      </c>
      <c r="K22" s="7">
        <v>1</v>
      </c>
      <c r="L22" s="6">
        <v>572622</v>
      </c>
      <c r="M22" s="6">
        <v>234116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EVny12wPjTScXMMQI4SKdsQek/pClxAdScgERoR1UsNWC62vq1CI7sHfZchjl7Nmz2kxTqM8OoDWdk8E2S5Xtg==" saltValue="X2uxFMEeFJQmbhJErhs7v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F7E4-3C4B-4102-8B64-DF4ECBC9A13A}">
  <dimension ref="A1:W16"/>
  <sheetViews>
    <sheetView workbookViewId="0"/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232</v>
      </c>
      <c r="B2" s="8">
        <f>M14</f>
        <v>1</v>
      </c>
      <c r="C2" s="8" t="str">
        <f>E16</f>
        <v>NOWY SĄCZ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2881597</v>
      </c>
      <c r="B16" s="4" t="s">
        <v>3111</v>
      </c>
      <c r="C16" s="5" t="s">
        <v>3112</v>
      </c>
      <c r="D16" s="6" t="s">
        <v>15</v>
      </c>
      <c r="E16" s="6" t="s">
        <v>3103</v>
      </c>
      <c r="F16" s="6" t="s">
        <v>3103</v>
      </c>
      <c r="G16" s="6" t="s">
        <v>3104</v>
      </c>
      <c r="H16" s="6" t="s">
        <v>3103</v>
      </c>
      <c r="I16" s="6" t="s">
        <v>771</v>
      </c>
      <c r="J16" s="6" t="s">
        <v>772</v>
      </c>
      <c r="K16" s="7">
        <v>2</v>
      </c>
      <c r="L16" s="6">
        <v>622348</v>
      </c>
      <c r="M16" s="6">
        <v>196328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NV7nLeq1vaP7pmovHMilKflf6Ut54sU3F6FmFrDSTMTzBasoy6K+6gtx+gwKzO/Qqddes4FKFCUSJ8ot5qiNNw==" saltValue="mMYKFi+zNQJ7xvI5PEhyy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DF89-8DEA-43EB-BCD7-F26D69EB3B84}">
  <dimension ref="A1:W53"/>
  <sheetViews>
    <sheetView workbookViewId="0">
      <selection activeCell="A4" sqref="A4:E4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231</v>
      </c>
      <c r="B2" s="8">
        <f>M14</f>
        <v>38</v>
      </c>
      <c r="C2" s="8" t="str">
        <f>E17</f>
        <v>NOWY SĄCZ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38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2880376</v>
      </c>
      <c r="B16" s="4" t="s">
        <v>3101</v>
      </c>
      <c r="C16" s="5" t="s">
        <v>3102</v>
      </c>
      <c r="D16" s="6" t="s">
        <v>15</v>
      </c>
      <c r="E16" s="6" t="s">
        <v>3103</v>
      </c>
      <c r="F16" s="6" t="s">
        <v>3103</v>
      </c>
      <c r="G16" s="6" t="s">
        <v>3104</v>
      </c>
      <c r="H16" s="6" t="s">
        <v>3103</v>
      </c>
      <c r="I16" s="6" t="s">
        <v>3105</v>
      </c>
      <c r="J16" s="6" t="s">
        <v>3106</v>
      </c>
      <c r="K16" s="7">
        <v>7</v>
      </c>
      <c r="L16" s="6">
        <v>625131</v>
      </c>
      <c r="M16" s="6">
        <v>191775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2873409</v>
      </c>
      <c r="B17" s="4" t="s">
        <v>3107</v>
      </c>
      <c r="C17" s="5" t="s">
        <v>3108</v>
      </c>
      <c r="D17" s="6" t="s">
        <v>15</v>
      </c>
      <c r="E17" s="6" t="s">
        <v>3103</v>
      </c>
      <c r="F17" s="6" t="s">
        <v>3103</v>
      </c>
      <c r="G17" s="6" t="s">
        <v>3104</v>
      </c>
      <c r="H17" s="6" t="s">
        <v>3103</v>
      </c>
      <c r="I17" s="6" t="s">
        <v>1617</v>
      </c>
      <c r="J17" s="6" t="s">
        <v>1618</v>
      </c>
      <c r="K17" s="7">
        <v>1</v>
      </c>
      <c r="L17" s="6">
        <v>623378</v>
      </c>
      <c r="M17" s="6">
        <v>196882</v>
      </c>
      <c r="N17" s="6">
        <v>1</v>
      </c>
      <c r="O17" s="37"/>
      <c r="P17" s="37"/>
      <c r="Q17" s="37"/>
      <c r="R17" s="38">
        <f t="shared" ref="R17:R53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53" si="3">ROUND(U17*0.23,2)</f>
        <v>0</v>
      </c>
      <c r="W17" s="39">
        <f t="shared" ref="W17:W22" si="4">ROUND(U17,2)+V17</f>
        <v>0</v>
      </c>
    </row>
    <row r="18" spans="1:23" x14ac:dyDescent="0.25">
      <c r="A18" s="4">
        <v>2881496</v>
      </c>
      <c r="B18" s="4" t="s">
        <v>3109</v>
      </c>
      <c r="C18" s="5" t="s">
        <v>3110</v>
      </c>
      <c r="D18" s="6" t="s">
        <v>15</v>
      </c>
      <c r="E18" s="6" t="s">
        <v>3103</v>
      </c>
      <c r="F18" s="6" t="s">
        <v>3103</v>
      </c>
      <c r="G18" s="6" t="s">
        <v>3104</v>
      </c>
      <c r="H18" s="6" t="s">
        <v>3103</v>
      </c>
      <c r="I18" s="6" t="s">
        <v>1617</v>
      </c>
      <c r="J18" s="6" t="s">
        <v>1618</v>
      </c>
      <c r="K18" s="7">
        <v>5</v>
      </c>
      <c r="L18" s="6">
        <v>623514</v>
      </c>
      <c r="M18" s="6">
        <v>196932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2874431</v>
      </c>
      <c r="B19" s="4" t="s">
        <v>3113</v>
      </c>
      <c r="C19" s="5" t="s">
        <v>3114</v>
      </c>
      <c r="D19" s="6" t="s">
        <v>15</v>
      </c>
      <c r="E19" s="6" t="s">
        <v>3103</v>
      </c>
      <c r="F19" s="6" t="s">
        <v>3103</v>
      </c>
      <c r="G19" s="6" t="s">
        <v>3104</v>
      </c>
      <c r="H19" s="6" t="s">
        <v>3103</v>
      </c>
      <c r="I19" s="6" t="s">
        <v>771</v>
      </c>
      <c r="J19" s="6" t="s">
        <v>772</v>
      </c>
      <c r="K19" s="7">
        <v>5</v>
      </c>
      <c r="L19" s="6">
        <v>622392</v>
      </c>
      <c r="M19" s="6">
        <v>196297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2881616</v>
      </c>
      <c r="B20" s="4" t="s">
        <v>3115</v>
      </c>
      <c r="C20" s="5" t="s">
        <v>3116</v>
      </c>
      <c r="D20" s="6" t="s">
        <v>15</v>
      </c>
      <c r="E20" s="6" t="s">
        <v>3103</v>
      </c>
      <c r="F20" s="6" t="s">
        <v>3103</v>
      </c>
      <c r="G20" s="6" t="s">
        <v>3104</v>
      </c>
      <c r="H20" s="6" t="s">
        <v>3103</v>
      </c>
      <c r="I20" s="6" t="s">
        <v>3117</v>
      </c>
      <c r="J20" s="6" t="s">
        <v>3118</v>
      </c>
      <c r="K20" s="7">
        <v>126</v>
      </c>
      <c r="L20" s="6">
        <v>625450</v>
      </c>
      <c r="M20" s="6">
        <v>195352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2872927</v>
      </c>
      <c r="B21" s="4" t="s">
        <v>3119</v>
      </c>
      <c r="C21" s="5" t="s">
        <v>3120</v>
      </c>
      <c r="D21" s="6" t="s">
        <v>15</v>
      </c>
      <c r="E21" s="6" t="s">
        <v>3103</v>
      </c>
      <c r="F21" s="6" t="s">
        <v>3103</v>
      </c>
      <c r="G21" s="6" t="s">
        <v>3104</v>
      </c>
      <c r="H21" s="6" t="s">
        <v>3103</v>
      </c>
      <c r="I21" s="6" t="s">
        <v>3121</v>
      </c>
      <c r="J21" s="6" t="s">
        <v>3122</v>
      </c>
      <c r="K21" s="7">
        <v>2</v>
      </c>
      <c r="L21" s="6">
        <v>622215</v>
      </c>
      <c r="M21" s="6">
        <v>196747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2872929</v>
      </c>
      <c r="B22" s="4" t="s">
        <v>3123</v>
      </c>
      <c r="C22" s="5" t="s">
        <v>3124</v>
      </c>
      <c r="D22" s="6" t="s">
        <v>15</v>
      </c>
      <c r="E22" s="6" t="s">
        <v>3103</v>
      </c>
      <c r="F22" s="6" t="s">
        <v>3103</v>
      </c>
      <c r="G22" s="6" t="s">
        <v>3104</v>
      </c>
      <c r="H22" s="6" t="s">
        <v>3103</v>
      </c>
      <c r="I22" s="6" t="s">
        <v>3121</v>
      </c>
      <c r="J22" s="6" t="s">
        <v>3122</v>
      </c>
      <c r="K22" s="7">
        <v>4</v>
      </c>
      <c r="L22" s="6">
        <v>622211</v>
      </c>
      <c r="M22" s="6">
        <v>196763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2881665</v>
      </c>
      <c r="B23" s="4" t="s">
        <v>3125</v>
      </c>
      <c r="C23" s="5" t="s">
        <v>3126</v>
      </c>
      <c r="D23" s="6" t="s">
        <v>15</v>
      </c>
      <c r="E23" s="6" t="s">
        <v>3103</v>
      </c>
      <c r="F23" s="6" t="s">
        <v>3103</v>
      </c>
      <c r="G23" s="6" t="s">
        <v>3104</v>
      </c>
      <c r="H23" s="6" t="s">
        <v>3103</v>
      </c>
      <c r="I23" s="6" t="s">
        <v>3121</v>
      </c>
      <c r="J23" s="6" t="s">
        <v>3122</v>
      </c>
      <c r="K23" s="7">
        <v>6</v>
      </c>
      <c r="L23" s="6">
        <v>622207</v>
      </c>
      <c r="M23" s="6">
        <v>196781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53" si="5">ROUND(Q23,2)+R23</f>
        <v>0</v>
      </c>
      <c r="T23" s="37"/>
      <c r="U23" s="37"/>
      <c r="V23" s="38">
        <f t="shared" si="3"/>
        <v>0</v>
      </c>
      <c r="W23" s="39">
        <f t="shared" ref="W23:W53" si="6">ROUND(U23,2)+V23</f>
        <v>0</v>
      </c>
    </row>
    <row r="24" spans="1:23" x14ac:dyDescent="0.25">
      <c r="A24" s="4">
        <v>2881763</v>
      </c>
      <c r="B24" s="4" t="s">
        <v>3127</v>
      </c>
      <c r="C24" s="5" t="s">
        <v>3128</v>
      </c>
      <c r="D24" s="6" t="s">
        <v>15</v>
      </c>
      <c r="E24" s="6" t="s">
        <v>3103</v>
      </c>
      <c r="F24" s="6" t="s">
        <v>3103</v>
      </c>
      <c r="G24" s="6" t="s">
        <v>3104</v>
      </c>
      <c r="H24" s="6" t="s">
        <v>3103</v>
      </c>
      <c r="I24" s="6" t="s">
        <v>2179</v>
      </c>
      <c r="J24" s="6" t="s">
        <v>2180</v>
      </c>
      <c r="K24" s="7">
        <v>34</v>
      </c>
      <c r="L24" s="6">
        <v>622892</v>
      </c>
      <c r="M24" s="6">
        <v>195450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2881764</v>
      </c>
      <c r="B25" s="4" t="s">
        <v>3129</v>
      </c>
      <c r="C25" s="5" t="s">
        <v>3130</v>
      </c>
      <c r="D25" s="6" t="s">
        <v>15</v>
      </c>
      <c r="E25" s="6" t="s">
        <v>3103</v>
      </c>
      <c r="F25" s="6" t="s">
        <v>3103</v>
      </c>
      <c r="G25" s="6" t="s">
        <v>3104</v>
      </c>
      <c r="H25" s="6" t="s">
        <v>3103</v>
      </c>
      <c r="I25" s="6" t="s">
        <v>3131</v>
      </c>
      <c r="J25" s="6" t="s">
        <v>3132</v>
      </c>
      <c r="K25" s="7">
        <v>15</v>
      </c>
      <c r="L25" s="6">
        <v>623002</v>
      </c>
      <c r="M25" s="6">
        <v>195339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2871607</v>
      </c>
      <c r="B26" s="4" t="s">
        <v>3133</v>
      </c>
      <c r="C26" s="5" t="s">
        <v>3134</v>
      </c>
      <c r="D26" s="6" t="s">
        <v>15</v>
      </c>
      <c r="E26" s="6" t="s">
        <v>3103</v>
      </c>
      <c r="F26" s="6" t="s">
        <v>3103</v>
      </c>
      <c r="G26" s="6" t="s">
        <v>3104</v>
      </c>
      <c r="H26" s="6" t="s">
        <v>3103</v>
      </c>
      <c r="I26" s="6" t="s">
        <v>3135</v>
      </c>
      <c r="J26" s="6" t="s">
        <v>3136</v>
      </c>
      <c r="K26" s="7">
        <v>44</v>
      </c>
      <c r="L26" s="6">
        <v>620789</v>
      </c>
      <c r="M26" s="6">
        <v>196882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2881831</v>
      </c>
      <c r="B27" s="4" t="s">
        <v>3137</v>
      </c>
      <c r="C27" s="5" t="s">
        <v>3138</v>
      </c>
      <c r="D27" s="6" t="s">
        <v>15</v>
      </c>
      <c r="E27" s="6" t="s">
        <v>3103</v>
      </c>
      <c r="F27" s="6" t="s">
        <v>3103</v>
      </c>
      <c r="G27" s="6" t="s">
        <v>3104</v>
      </c>
      <c r="H27" s="6" t="s">
        <v>3103</v>
      </c>
      <c r="I27" s="6" t="s">
        <v>1131</v>
      </c>
      <c r="J27" s="6" t="s">
        <v>1132</v>
      </c>
      <c r="K27" s="7">
        <v>32</v>
      </c>
      <c r="L27" s="6">
        <v>622247</v>
      </c>
      <c r="M27" s="6">
        <v>196180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2874697</v>
      </c>
      <c r="B28" s="4" t="s">
        <v>3139</v>
      </c>
      <c r="C28" s="5" t="s">
        <v>3140</v>
      </c>
      <c r="D28" s="6" t="s">
        <v>15</v>
      </c>
      <c r="E28" s="6" t="s">
        <v>3103</v>
      </c>
      <c r="F28" s="6" t="s">
        <v>3103</v>
      </c>
      <c r="G28" s="6" t="s">
        <v>3104</v>
      </c>
      <c r="H28" s="6" t="s">
        <v>3103</v>
      </c>
      <c r="I28" s="6" t="s">
        <v>1131</v>
      </c>
      <c r="J28" s="6" t="s">
        <v>1132</v>
      </c>
      <c r="K28" s="7">
        <v>63</v>
      </c>
      <c r="L28" s="6">
        <v>622399</v>
      </c>
      <c r="M28" s="6">
        <v>195556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2881843</v>
      </c>
      <c r="B29" s="4" t="s">
        <v>3141</v>
      </c>
      <c r="C29" s="5" t="s">
        <v>3142</v>
      </c>
      <c r="D29" s="6" t="s">
        <v>15</v>
      </c>
      <c r="E29" s="6" t="s">
        <v>3103</v>
      </c>
      <c r="F29" s="6" t="s">
        <v>3103</v>
      </c>
      <c r="G29" s="6" t="s">
        <v>3104</v>
      </c>
      <c r="H29" s="6" t="s">
        <v>3103</v>
      </c>
      <c r="I29" s="6" t="s">
        <v>1131</v>
      </c>
      <c r="J29" s="6" t="s">
        <v>1132</v>
      </c>
      <c r="K29" s="7">
        <v>82</v>
      </c>
      <c r="L29" s="6">
        <v>622380</v>
      </c>
      <c r="M29" s="6">
        <v>195573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  <row r="30" spans="1:23" x14ac:dyDescent="0.25">
      <c r="A30" s="4">
        <v>2881844</v>
      </c>
      <c r="B30" s="4" t="s">
        <v>3143</v>
      </c>
      <c r="C30" s="5" t="s">
        <v>3144</v>
      </c>
      <c r="D30" s="6" t="s">
        <v>15</v>
      </c>
      <c r="E30" s="6" t="s">
        <v>3103</v>
      </c>
      <c r="F30" s="6" t="s">
        <v>3103</v>
      </c>
      <c r="G30" s="6" t="s">
        <v>3104</v>
      </c>
      <c r="H30" s="6" t="s">
        <v>3103</v>
      </c>
      <c r="I30" s="6" t="s">
        <v>1131</v>
      </c>
      <c r="J30" s="6" t="s">
        <v>1132</v>
      </c>
      <c r="K30" s="7">
        <v>84</v>
      </c>
      <c r="L30" s="6">
        <v>622370</v>
      </c>
      <c r="M30" s="6">
        <v>195531</v>
      </c>
      <c r="N30" s="6">
        <v>1</v>
      </c>
      <c r="O30" s="37"/>
      <c r="P30" s="37"/>
      <c r="Q30" s="37"/>
      <c r="R30" s="38">
        <f t="shared" si="1"/>
        <v>0</v>
      </c>
      <c r="S30" s="39">
        <f t="shared" si="5"/>
        <v>0</v>
      </c>
      <c r="T30" s="37"/>
      <c r="U30" s="37"/>
      <c r="V30" s="38">
        <f t="shared" si="3"/>
        <v>0</v>
      </c>
      <c r="W30" s="39">
        <f t="shared" si="6"/>
        <v>0</v>
      </c>
    </row>
    <row r="31" spans="1:23" x14ac:dyDescent="0.25">
      <c r="A31" s="4">
        <v>2881956</v>
      </c>
      <c r="B31" s="4" t="s">
        <v>3145</v>
      </c>
      <c r="C31" s="5" t="s">
        <v>3146</v>
      </c>
      <c r="D31" s="6" t="s">
        <v>15</v>
      </c>
      <c r="E31" s="6" t="s">
        <v>3103</v>
      </c>
      <c r="F31" s="6" t="s">
        <v>3103</v>
      </c>
      <c r="G31" s="6" t="s">
        <v>3104</v>
      </c>
      <c r="H31" s="6" t="s">
        <v>3103</v>
      </c>
      <c r="I31" s="6" t="s">
        <v>1897</v>
      </c>
      <c r="J31" s="6" t="s">
        <v>1898</v>
      </c>
      <c r="K31" s="7">
        <v>3</v>
      </c>
      <c r="L31" s="6">
        <v>622600</v>
      </c>
      <c r="M31" s="6">
        <v>196726</v>
      </c>
      <c r="N31" s="6">
        <v>1</v>
      </c>
      <c r="O31" s="37"/>
      <c r="P31" s="37"/>
      <c r="Q31" s="37"/>
      <c r="R31" s="38">
        <f t="shared" si="1"/>
        <v>0</v>
      </c>
      <c r="S31" s="39">
        <f t="shared" si="5"/>
        <v>0</v>
      </c>
      <c r="T31" s="37"/>
      <c r="U31" s="37"/>
      <c r="V31" s="38">
        <f t="shared" si="3"/>
        <v>0</v>
      </c>
      <c r="W31" s="39">
        <f t="shared" si="6"/>
        <v>0</v>
      </c>
    </row>
    <row r="32" spans="1:23" x14ac:dyDescent="0.25">
      <c r="A32" s="4">
        <v>2881963</v>
      </c>
      <c r="B32" s="4" t="s">
        <v>3147</v>
      </c>
      <c r="C32" s="5" t="s">
        <v>3148</v>
      </c>
      <c r="D32" s="6" t="s">
        <v>15</v>
      </c>
      <c r="E32" s="6" t="s">
        <v>3103</v>
      </c>
      <c r="F32" s="6" t="s">
        <v>3103</v>
      </c>
      <c r="G32" s="6" t="s">
        <v>3104</v>
      </c>
      <c r="H32" s="6" t="s">
        <v>3103</v>
      </c>
      <c r="I32" s="6" t="s">
        <v>3149</v>
      </c>
      <c r="J32" s="6" t="s">
        <v>3150</v>
      </c>
      <c r="K32" s="7">
        <v>2</v>
      </c>
      <c r="L32" s="6">
        <v>622310</v>
      </c>
      <c r="M32" s="6">
        <v>196690</v>
      </c>
      <c r="N32" s="6">
        <v>1</v>
      </c>
      <c r="O32" s="37"/>
      <c r="P32" s="37"/>
      <c r="Q32" s="37"/>
      <c r="R32" s="38">
        <f t="shared" si="1"/>
        <v>0</v>
      </c>
      <c r="S32" s="39">
        <f t="shared" si="5"/>
        <v>0</v>
      </c>
      <c r="T32" s="37"/>
      <c r="U32" s="37"/>
      <c r="V32" s="38">
        <f t="shared" si="3"/>
        <v>0</v>
      </c>
      <c r="W32" s="39">
        <f t="shared" si="6"/>
        <v>0</v>
      </c>
    </row>
    <row r="33" spans="1:23" x14ac:dyDescent="0.25">
      <c r="A33" s="4">
        <v>2875241</v>
      </c>
      <c r="B33" s="4" t="s">
        <v>3151</v>
      </c>
      <c r="C33" s="5" t="s">
        <v>3152</v>
      </c>
      <c r="D33" s="6" t="s">
        <v>15</v>
      </c>
      <c r="E33" s="6" t="s">
        <v>3103</v>
      </c>
      <c r="F33" s="6" t="s">
        <v>3103</v>
      </c>
      <c r="G33" s="6" t="s">
        <v>3104</v>
      </c>
      <c r="H33" s="6" t="s">
        <v>3103</v>
      </c>
      <c r="I33" s="6" t="s">
        <v>1010</v>
      </c>
      <c r="J33" s="6" t="s">
        <v>1011</v>
      </c>
      <c r="K33" s="7">
        <v>29</v>
      </c>
      <c r="L33" s="6">
        <v>623363</v>
      </c>
      <c r="M33" s="6">
        <v>195375</v>
      </c>
      <c r="N33" s="6">
        <v>1</v>
      </c>
      <c r="O33" s="37"/>
      <c r="P33" s="37"/>
      <c r="Q33" s="37"/>
      <c r="R33" s="38">
        <f t="shared" si="1"/>
        <v>0</v>
      </c>
      <c r="S33" s="39">
        <f t="shared" si="5"/>
        <v>0</v>
      </c>
      <c r="T33" s="37"/>
      <c r="U33" s="37"/>
      <c r="V33" s="38">
        <f t="shared" si="3"/>
        <v>0</v>
      </c>
      <c r="W33" s="39">
        <f t="shared" si="6"/>
        <v>0</v>
      </c>
    </row>
    <row r="34" spans="1:23" x14ac:dyDescent="0.25">
      <c r="A34" s="4">
        <v>2876464</v>
      </c>
      <c r="B34" s="4" t="s">
        <v>3153</v>
      </c>
      <c r="C34" s="5" t="s">
        <v>3154</v>
      </c>
      <c r="D34" s="6" t="s">
        <v>15</v>
      </c>
      <c r="E34" s="6" t="s">
        <v>3103</v>
      </c>
      <c r="F34" s="6" t="s">
        <v>3103</v>
      </c>
      <c r="G34" s="6" t="s">
        <v>3104</v>
      </c>
      <c r="H34" s="6" t="s">
        <v>3103</v>
      </c>
      <c r="I34" s="6" t="s">
        <v>2371</v>
      </c>
      <c r="J34" s="6" t="s">
        <v>2372</v>
      </c>
      <c r="K34" s="7">
        <v>4</v>
      </c>
      <c r="L34" s="6">
        <v>623046</v>
      </c>
      <c r="M34" s="6">
        <v>195002</v>
      </c>
      <c r="N34" s="6">
        <v>1</v>
      </c>
      <c r="O34" s="37"/>
      <c r="P34" s="37"/>
      <c r="Q34" s="37"/>
      <c r="R34" s="38">
        <f t="shared" si="1"/>
        <v>0</v>
      </c>
      <c r="S34" s="39">
        <f t="shared" si="5"/>
        <v>0</v>
      </c>
      <c r="T34" s="37"/>
      <c r="U34" s="37"/>
      <c r="V34" s="38">
        <f t="shared" si="3"/>
        <v>0</v>
      </c>
      <c r="W34" s="39">
        <f t="shared" si="6"/>
        <v>0</v>
      </c>
    </row>
    <row r="35" spans="1:23" x14ac:dyDescent="0.25">
      <c r="A35" s="4">
        <v>9025399</v>
      </c>
      <c r="B35" s="4" t="s">
        <v>3155</v>
      </c>
      <c r="C35" s="5" t="s">
        <v>3156</v>
      </c>
      <c r="D35" s="6" t="s">
        <v>15</v>
      </c>
      <c r="E35" s="6" t="s">
        <v>3103</v>
      </c>
      <c r="F35" s="6" t="s">
        <v>3103</v>
      </c>
      <c r="G35" s="6" t="s">
        <v>3104</v>
      </c>
      <c r="H35" s="6" t="s">
        <v>3103</v>
      </c>
      <c r="I35" s="6" t="s">
        <v>3157</v>
      </c>
      <c r="J35" s="6" t="s">
        <v>3158</v>
      </c>
      <c r="K35" s="7">
        <v>6</v>
      </c>
      <c r="L35" s="6">
        <v>624587</v>
      </c>
      <c r="M35" s="6">
        <v>193927</v>
      </c>
      <c r="N35" s="6">
        <v>1</v>
      </c>
      <c r="O35" s="37"/>
      <c r="P35" s="37"/>
      <c r="Q35" s="37"/>
      <c r="R35" s="38">
        <f t="shared" si="1"/>
        <v>0</v>
      </c>
      <c r="S35" s="39">
        <f t="shared" si="5"/>
        <v>0</v>
      </c>
      <c r="T35" s="37"/>
      <c r="U35" s="37"/>
      <c r="V35" s="38">
        <f t="shared" si="3"/>
        <v>0</v>
      </c>
      <c r="W35" s="39">
        <f t="shared" si="6"/>
        <v>0</v>
      </c>
    </row>
    <row r="36" spans="1:23" x14ac:dyDescent="0.25">
      <c r="A36" s="4">
        <v>2882169</v>
      </c>
      <c r="B36" s="4" t="s">
        <v>3159</v>
      </c>
      <c r="C36" s="5" t="s">
        <v>3160</v>
      </c>
      <c r="D36" s="6" t="s">
        <v>15</v>
      </c>
      <c r="E36" s="6" t="s">
        <v>3103</v>
      </c>
      <c r="F36" s="6" t="s">
        <v>3103</v>
      </c>
      <c r="G36" s="6" t="s">
        <v>3104</v>
      </c>
      <c r="H36" s="6" t="s">
        <v>3103</v>
      </c>
      <c r="I36" s="6" t="s">
        <v>3161</v>
      </c>
      <c r="J36" s="6" t="s">
        <v>3162</v>
      </c>
      <c r="K36" s="7">
        <v>57</v>
      </c>
      <c r="L36" s="6">
        <v>624110</v>
      </c>
      <c r="M36" s="6">
        <v>190487</v>
      </c>
      <c r="N36" s="6">
        <v>1</v>
      </c>
      <c r="O36" s="37"/>
      <c r="P36" s="37"/>
      <c r="Q36" s="37"/>
      <c r="R36" s="38">
        <f t="shared" si="1"/>
        <v>0</v>
      </c>
      <c r="S36" s="39">
        <f t="shared" si="5"/>
        <v>0</v>
      </c>
      <c r="T36" s="37"/>
      <c r="U36" s="37"/>
      <c r="V36" s="38">
        <f t="shared" si="3"/>
        <v>0</v>
      </c>
      <c r="W36" s="39">
        <f t="shared" si="6"/>
        <v>0</v>
      </c>
    </row>
    <row r="37" spans="1:23" x14ac:dyDescent="0.25">
      <c r="A37" s="4">
        <v>9195825</v>
      </c>
      <c r="B37" s="4" t="s">
        <v>3163</v>
      </c>
      <c r="C37" s="5" t="s">
        <v>3164</v>
      </c>
      <c r="D37" s="6" t="s">
        <v>15</v>
      </c>
      <c r="E37" s="6" t="s">
        <v>3103</v>
      </c>
      <c r="F37" s="6" t="s">
        <v>3103</v>
      </c>
      <c r="G37" s="6" t="s">
        <v>3104</v>
      </c>
      <c r="H37" s="6" t="s">
        <v>3103</v>
      </c>
      <c r="I37" s="6" t="s">
        <v>3165</v>
      </c>
      <c r="J37" s="6" t="s">
        <v>3166</v>
      </c>
      <c r="K37" s="7">
        <v>2</v>
      </c>
      <c r="L37" s="6">
        <v>622429</v>
      </c>
      <c r="M37" s="6">
        <v>195586</v>
      </c>
      <c r="N37" s="6">
        <v>1</v>
      </c>
      <c r="O37" s="37"/>
      <c r="P37" s="37"/>
      <c r="Q37" s="37"/>
      <c r="R37" s="38">
        <f t="shared" si="1"/>
        <v>0</v>
      </c>
      <c r="S37" s="39">
        <f t="shared" si="5"/>
        <v>0</v>
      </c>
      <c r="T37" s="37"/>
      <c r="U37" s="37"/>
      <c r="V37" s="38">
        <f t="shared" si="3"/>
        <v>0</v>
      </c>
      <c r="W37" s="39">
        <f t="shared" si="6"/>
        <v>0</v>
      </c>
    </row>
    <row r="38" spans="1:23" x14ac:dyDescent="0.25">
      <c r="A38" s="4">
        <v>2882221</v>
      </c>
      <c r="B38" s="4" t="s">
        <v>3167</v>
      </c>
      <c r="C38" s="5" t="s">
        <v>3168</v>
      </c>
      <c r="D38" s="6" t="s">
        <v>15</v>
      </c>
      <c r="E38" s="6" t="s">
        <v>3103</v>
      </c>
      <c r="F38" s="6" t="s">
        <v>3103</v>
      </c>
      <c r="G38" s="6" t="s">
        <v>3104</v>
      </c>
      <c r="H38" s="6" t="s">
        <v>3103</v>
      </c>
      <c r="I38" s="6" t="s">
        <v>1762</v>
      </c>
      <c r="J38" s="6" t="s">
        <v>1763</v>
      </c>
      <c r="K38" s="7">
        <v>77</v>
      </c>
      <c r="L38" s="6">
        <v>623899</v>
      </c>
      <c r="M38" s="6">
        <v>196296</v>
      </c>
      <c r="N38" s="6">
        <v>1</v>
      </c>
      <c r="O38" s="37"/>
      <c r="P38" s="37"/>
      <c r="Q38" s="37"/>
      <c r="R38" s="38">
        <f t="shared" si="1"/>
        <v>0</v>
      </c>
      <c r="S38" s="39">
        <f t="shared" si="5"/>
        <v>0</v>
      </c>
      <c r="T38" s="37"/>
      <c r="U38" s="37"/>
      <c r="V38" s="38">
        <f t="shared" si="3"/>
        <v>0</v>
      </c>
      <c r="W38" s="39">
        <f t="shared" si="6"/>
        <v>0</v>
      </c>
    </row>
    <row r="39" spans="1:23" x14ac:dyDescent="0.25">
      <c r="A39" s="4">
        <v>2882367</v>
      </c>
      <c r="B39" s="4" t="s">
        <v>3169</v>
      </c>
      <c r="C39" s="5" t="s">
        <v>3170</v>
      </c>
      <c r="D39" s="6" t="s">
        <v>15</v>
      </c>
      <c r="E39" s="6" t="s">
        <v>3103</v>
      </c>
      <c r="F39" s="6" t="s">
        <v>3103</v>
      </c>
      <c r="G39" s="6" t="s">
        <v>3104</v>
      </c>
      <c r="H39" s="6" t="s">
        <v>3103</v>
      </c>
      <c r="I39" s="6" t="s">
        <v>3171</v>
      </c>
      <c r="J39" s="6" t="s">
        <v>3172</v>
      </c>
      <c r="K39" s="7">
        <v>16</v>
      </c>
      <c r="L39" s="6">
        <v>621870</v>
      </c>
      <c r="M39" s="6">
        <v>193691</v>
      </c>
      <c r="N39" s="6">
        <v>1</v>
      </c>
      <c r="O39" s="37"/>
      <c r="P39" s="37"/>
      <c r="Q39" s="37"/>
      <c r="R39" s="38">
        <f t="shared" si="1"/>
        <v>0</v>
      </c>
      <c r="S39" s="39">
        <f t="shared" si="5"/>
        <v>0</v>
      </c>
      <c r="T39" s="37"/>
      <c r="U39" s="37"/>
      <c r="V39" s="38">
        <f t="shared" si="3"/>
        <v>0</v>
      </c>
      <c r="W39" s="39">
        <f t="shared" si="6"/>
        <v>0</v>
      </c>
    </row>
    <row r="40" spans="1:23" x14ac:dyDescent="0.25">
      <c r="A40" s="4">
        <v>2882378</v>
      </c>
      <c r="B40" s="4" t="s">
        <v>3173</v>
      </c>
      <c r="C40" s="5" t="s">
        <v>3174</v>
      </c>
      <c r="D40" s="6" t="s">
        <v>15</v>
      </c>
      <c r="E40" s="6" t="s">
        <v>3103</v>
      </c>
      <c r="F40" s="6" t="s">
        <v>3103</v>
      </c>
      <c r="G40" s="6" t="s">
        <v>3104</v>
      </c>
      <c r="H40" s="6" t="s">
        <v>3103</v>
      </c>
      <c r="I40" s="6" t="s">
        <v>1113</v>
      </c>
      <c r="J40" s="6" t="s">
        <v>939</v>
      </c>
      <c r="K40" s="7">
        <v>38</v>
      </c>
      <c r="L40" s="6">
        <v>622576</v>
      </c>
      <c r="M40" s="6">
        <v>194584</v>
      </c>
      <c r="N40" s="6">
        <v>1</v>
      </c>
      <c r="O40" s="37"/>
      <c r="P40" s="37"/>
      <c r="Q40" s="37"/>
      <c r="R40" s="38">
        <f t="shared" si="1"/>
        <v>0</v>
      </c>
      <c r="S40" s="39">
        <f t="shared" si="5"/>
        <v>0</v>
      </c>
      <c r="T40" s="37"/>
      <c r="U40" s="37"/>
      <c r="V40" s="38">
        <f t="shared" si="3"/>
        <v>0</v>
      </c>
      <c r="W40" s="39">
        <f t="shared" si="6"/>
        <v>0</v>
      </c>
    </row>
    <row r="41" spans="1:23" x14ac:dyDescent="0.25">
      <c r="A41" s="4">
        <v>2875507</v>
      </c>
      <c r="B41" s="4" t="s">
        <v>3175</v>
      </c>
      <c r="C41" s="5" t="s">
        <v>3176</v>
      </c>
      <c r="D41" s="6" t="s">
        <v>15</v>
      </c>
      <c r="E41" s="6" t="s">
        <v>3103</v>
      </c>
      <c r="F41" s="6" t="s">
        <v>3103</v>
      </c>
      <c r="G41" s="6" t="s">
        <v>3104</v>
      </c>
      <c r="H41" s="6" t="s">
        <v>3103</v>
      </c>
      <c r="I41" s="6" t="s">
        <v>3177</v>
      </c>
      <c r="J41" s="6" t="s">
        <v>3178</v>
      </c>
      <c r="K41" s="7">
        <v>7</v>
      </c>
      <c r="L41" s="6">
        <v>623667</v>
      </c>
      <c r="M41" s="6">
        <v>195488</v>
      </c>
      <c r="N41" s="6">
        <v>1</v>
      </c>
      <c r="O41" s="37"/>
      <c r="P41" s="37"/>
      <c r="Q41" s="37"/>
      <c r="R41" s="38">
        <f t="shared" si="1"/>
        <v>0</v>
      </c>
      <c r="S41" s="39">
        <f t="shared" si="5"/>
        <v>0</v>
      </c>
      <c r="T41" s="37"/>
      <c r="U41" s="37"/>
      <c r="V41" s="38">
        <f t="shared" si="3"/>
        <v>0</v>
      </c>
      <c r="W41" s="39">
        <f t="shared" si="6"/>
        <v>0</v>
      </c>
    </row>
    <row r="42" spans="1:23" x14ac:dyDescent="0.25">
      <c r="A42" s="4">
        <v>2882452</v>
      </c>
      <c r="B42" s="4" t="s">
        <v>3179</v>
      </c>
      <c r="C42" s="5" t="s">
        <v>3180</v>
      </c>
      <c r="D42" s="6" t="s">
        <v>15</v>
      </c>
      <c r="E42" s="6" t="s">
        <v>3103</v>
      </c>
      <c r="F42" s="6" t="s">
        <v>3103</v>
      </c>
      <c r="G42" s="6" t="s">
        <v>3104</v>
      </c>
      <c r="H42" s="6" t="s">
        <v>3103</v>
      </c>
      <c r="I42" s="6" t="s">
        <v>3181</v>
      </c>
      <c r="J42" s="6" t="s">
        <v>3182</v>
      </c>
      <c r="K42" s="7">
        <v>18</v>
      </c>
      <c r="L42" s="6">
        <v>623233</v>
      </c>
      <c r="M42" s="6">
        <v>195651</v>
      </c>
      <c r="N42" s="6">
        <v>1</v>
      </c>
      <c r="O42" s="37"/>
      <c r="P42" s="37"/>
      <c r="Q42" s="37"/>
      <c r="R42" s="38">
        <f t="shared" si="1"/>
        <v>0</v>
      </c>
      <c r="S42" s="39">
        <f t="shared" si="5"/>
        <v>0</v>
      </c>
      <c r="T42" s="37"/>
      <c r="U42" s="37"/>
      <c r="V42" s="38">
        <f t="shared" si="3"/>
        <v>0</v>
      </c>
      <c r="W42" s="39">
        <f t="shared" si="6"/>
        <v>0</v>
      </c>
    </row>
    <row r="43" spans="1:23" x14ac:dyDescent="0.25">
      <c r="A43" s="4">
        <v>2875254</v>
      </c>
      <c r="B43" s="4" t="s">
        <v>3183</v>
      </c>
      <c r="C43" s="5" t="s">
        <v>3184</v>
      </c>
      <c r="D43" s="6" t="s">
        <v>15</v>
      </c>
      <c r="E43" s="6" t="s">
        <v>3103</v>
      </c>
      <c r="F43" s="6" t="s">
        <v>3103</v>
      </c>
      <c r="G43" s="6" t="s">
        <v>3104</v>
      </c>
      <c r="H43" s="6" t="s">
        <v>3103</v>
      </c>
      <c r="I43" s="6" t="s">
        <v>3181</v>
      </c>
      <c r="J43" s="6" t="s">
        <v>3182</v>
      </c>
      <c r="K43" s="7" t="s">
        <v>3085</v>
      </c>
      <c r="L43" s="6">
        <v>623391</v>
      </c>
      <c r="M43" s="6">
        <v>195573</v>
      </c>
      <c r="N43" s="6">
        <v>1</v>
      </c>
      <c r="O43" s="37"/>
      <c r="P43" s="37"/>
      <c r="Q43" s="37"/>
      <c r="R43" s="38">
        <f t="shared" si="1"/>
        <v>0</v>
      </c>
      <c r="S43" s="39">
        <f t="shared" si="5"/>
        <v>0</v>
      </c>
      <c r="T43" s="37"/>
      <c r="U43" s="37"/>
      <c r="V43" s="38">
        <f t="shared" si="3"/>
        <v>0</v>
      </c>
      <c r="W43" s="39">
        <f t="shared" si="6"/>
        <v>0</v>
      </c>
    </row>
    <row r="44" spans="1:23" x14ac:dyDescent="0.25">
      <c r="A44" s="4">
        <v>2882468</v>
      </c>
      <c r="B44" s="4" t="s">
        <v>3185</v>
      </c>
      <c r="C44" s="5" t="s">
        <v>3186</v>
      </c>
      <c r="D44" s="6" t="s">
        <v>15</v>
      </c>
      <c r="E44" s="6" t="s">
        <v>3103</v>
      </c>
      <c r="F44" s="6" t="s">
        <v>3103</v>
      </c>
      <c r="G44" s="6" t="s">
        <v>3104</v>
      </c>
      <c r="H44" s="6" t="s">
        <v>3103</v>
      </c>
      <c r="I44" s="6" t="s">
        <v>3187</v>
      </c>
      <c r="J44" s="6" t="s">
        <v>3188</v>
      </c>
      <c r="K44" s="7">
        <v>26</v>
      </c>
      <c r="L44" s="6">
        <v>624170</v>
      </c>
      <c r="M44" s="6">
        <v>195228</v>
      </c>
      <c r="N44" s="6">
        <v>1</v>
      </c>
      <c r="O44" s="37"/>
      <c r="P44" s="37"/>
      <c r="Q44" s="37"/>
      <c r="R44" s="38">
        <f t="shared" si="1"/>
        <v>0</v>
      </c>
      <c r="S44" s="39">
        <f t="shared" si="5"/>
        <v>0</v>
      </c>
      <c r="T44" s="37"/>
      <c r="U44" s="37"/>
      <c r="V44" s="38">
        <f t="shared" si="3"/>
        <v>0</v>
      </c>
      <c r="W44" s="39">
        <f t="shared" si="6"/>
        <v>0</v>
      </c>
    </row>
    <row r="45" spans="1:23" x14ac:dyDescent="0.25">
      <c r="A45" s="4">
        <v>2872944</v>
      </c>
      <c r="B45" s="4" t="s">
        <v>3189</v>
      </c>
      <c r="C45" s="5" t="s">
        <v>3190</v>
      </c>
      <c r="D45" s="6" t="s">
        <v>15</v>
      </c>
      <c r="E45" s="6" t="s">
        <v>3103</v>
      </c>
      <c r="F45" s="6" t="s">
        <v>3103</v>
      </c>
      <c r="G45" s="6" t="s">
        <v>3104</v>
      </c>
      <c r="H45" s="6" t="s">
        <v>3103</v>
      </c>
      <c r="I45" s="6" t="s">
        <v>3191</v>
      </c>
      <c r="J45" s="6" t="s">
        <v>3192</v>
      </c>
      <c r="K45" s="7">
        <v>10</v>
      </c>
      <c r="L45" s="6">
        <v>622115</v>
      </c>
      <c r="M45" s="6">
        <v>196860</v>
      </c>
      <c r="N45" s="6">
        <v>1</v>
      </c>
      <c r="O45" s="37"/>
      <c r="P45" s="37"/>
      <c r="Q45" s="37"/>
      <c r="R45" s="38">
        <f t="shared" si="1"/>
        <v>0</v>
      </c>
      <c r="S45" s="39">
        <f t="shared" si="5"/>
        <v>0</v>
      </c>
      <c r="T45" s="37"/>
      <c r="U45" s="37"/>
      <c r="V45" s="38">
        <f t="shared" si="3"/>
        <v>0</v>
      </c>
      <c r="W45" s="39">
        <f t="shared" si="6"/>
        <v>0</v>
      </c>
    </row>
    <row r="46" spans="1:23" x14ac:dyDescent="0.25">
      <c r="A46" s="4">
        <v>2872919</v>
      </c>
      <c r="B46" s="4" t="s">
        <v>3193</v>
      </c>
      <c r="C46" s="5" t="s">
        <v>3194</v>
      </c>
      <c r="D46" s="6" t="s">
        <v>15</v>
      </c>
      <c r="E46" s="6" t="s">
        <v>3103</v>
      </c>
      <c r="F46" s="6" t="s">
        <v>3103</v>
      </c>
      <c r="G46" s="6"/>
      <c r="H46" s="6" t="s">
        <v>3103</v>
      </c>
      <c r="I46" s="6" t="s">
        <v>34</v>
      </c>
      <c r="J46" s="6" t="s">
        <v>35</v>
      </c>
      <c r="K46" s="7">
        <v>7</v>
      </c>
      <c r="L46" s="6">
        <v>622588</v>
      </c>
      <c r="M46" s="6">
        <v>196937</v>
      </c>
      <c r="N46" s="6">
        <v>1</v>
      </c>
      <c r="O46" s="37"/>
      <c r="P46" s="37"/>
      <c r="Q46" s="37"/>
      <c r="R46" s="38">
        <f t="shared" si="1"/>
        <v>0</v>
      </c>
      <c r="S46" s="39">
        <f t="shared" si="5"/>
        <v>0</v>
      </c>
      <c r="T46" s="37"/>
      <c r="U46" s="37"/>
      <c r="V46" s="38">
        <f t="shared" si="3"/>
        <v>0</v>
      </c>
      <c r="W46" s="39">
        <f t="shared" si="6"/>
        <v>0</v>
      </c>
    </row>
    <row r="47" spans="1:23" x14ac:dyDescent="0.25">
      <c r="A47" s="4">
        <v>2882589</v>
      </c>
      <c r="B47" s="4" t="s">
        <v>3195</v>
      </c>
      <c r="C47" s="5" t="s">
        <v>3196</v>
      </c>
      <c r="D47" s="6" t="s">
        <v>15</v>
      </c>
      <c r="E47" s="6" t="s">
        <v>3103</v>
      </c>
      <c r="F47" s="6" t="s">
        <v>3103</v>
      </c>
      <c r="G47" s="6" t="s">
        <v>3104</v>
      </c>
      <c r="H47" s="6" t="s">
        <v>3103</v>
      </c>
      <c r="I47" s="6" t="s">
        <v>34</v>
      </c>
      <c r="J47" s="6" t="s">
        <v>35</v>
      </c>
      <c r="K47" s="7">
        <v>9</v>
      </c>
      <c r="L47" s="6">
        <v>622619</v>
      </c>
      <c r="M47" s="6">
        <v>196988</v>
      </c>
      <c r="N47" s="6">
        <v>1</v>
      </c>
      <c r="O47" s="37"/>
      <c r="P47" s="37"/>
      <c r="Q47" s="37"/>
      <c r="R47" s="38">
        <f t="shared" si="1"/>
        <v>0</v>
      </c>
      <c r="S47" s="39">
        <f t="shared" si="5"/>
        <v>0</v>
      </c>
      <c r="T47" s="37"/>
      <c r="U47" s="37"/>
      <c r="V47" s="38">
        <f t="shared" si="3"/>
        <v>0</v>
      </c>
      <c r="W47" s="39">
        <f t="shared" si="6"/>
        <v>0</v>
      </c>
    </row>
    <row r="48" spans="1:23" x14ac:dyDescent="0.25">
      <c r="A48" s="4">
        <v>2882598</v>
      </c>
      <c r="B48" s="4" t="s">
        <v>3197</v>
      </c>
      <c r="C48" s="5" t="s">
        <v>3198</v>
      </c>
      <c r="D48" s="6" t="s">
        <v>15</v>
      </c>
      <c r="E48" s="6" t="s">
        <v>3103</v>
      </c>
      <c r="F48" s="6" t="s">
        <v>3103</v>
      </c>
      <c r="G48" s="6" t="s">
        <v>3104</v>
      </c>
      <c r="H48" s="6" t="s">
        <v>3103</v>
      </c>
      <c r="I48" s="6" t="s">
        <v>3199</v>
      </c>
      <c r="J48" s="6" t="s">
        <v>3200</v>
      </c>
      <c r="K48" s="7">
        <v>17</v>
      </c>
      <c r="L48" s="6">
        <v>622008</v>
      </c>
      <c r="M48" s="6">
        <v>196478</v>
      </c>
      <c r="N48" s="6">
        <v>1</v>
      </c>
      <c r="O48" s="37"/>
      <c r="P48" s="37"/>
      <c r="Q48" s="37"/>
      <c r="R48" s="38">
        <f t="shared" si="1"/>
        <v>0</v>
      </c>
      <c r="S48" s="39">
        <f t="shared" si="5"/>
        <v>0</v>
      </c>
      <c r="T48" s="37"/>
      <c r="U48" s="37"/>
      <c r="V48" s="38">
        <f t="shared" si="3"/>
        <v>0</v>
      </c>
      <c r="W48" s="39">
        <f t="shared" si="6"/>
        <v>0</v>
      </c>
    </row>
    <row r="49" spans="1:23" x14ac:dyDescent="0.25">
      <c r="A49" s="4">
        <v>2869784</v>
      </c>
      <c r="B49" s="4" t="s">
        <v>3201</v>
      </c>
      <c r="C49" s="5" t="s">
        <v>3202</v>
      </c>
      <c r="D49" s="6" t="s">
        <v>15</v>
      </c>
      <c r="E49" s="6" t="s">
        <v>3103</v>
      </c>
      <c r="F49" s="6" t="s">
        <v>3103</v>
      </c>
      <c r="G49" s="6" t="s">
        <v>3104</v>
      </c>
      <c r="H49" s="6" t="s">
        <v>3103</v>
      </c>
      <c r="I49" s="6" t="s">
        <v>1330</v>
      </c>
      <c r="J49" s="6" t="s">
        <v>1331</v>
      </c>
      <c r="K49" s="7">
        <v>109</v>
      </c>
      <c r="L49" s="6">
        <v>621953</v>
      </c>
      <c r="M49" s="6">
        <v>199248</v>
      </c>
      <c r="N49" s="6">
        <v>1</v>
      </c>
      <c r="O49" s="37"/>
      <c r="P49" s="37"/>
      <c r="Q49" s="37"/>
      <c r="R49" s="38">
        <f t="shared" si="1"/>
        <v>0</v>
      </c>
      <c r="S49" s="39">
        <f t="shared" si="5"/>
        <v>0</v>
      </c>
      <c r="T49" s="37"/>
      <c r="U49" s="37"/>
      <c r="V49" s="38">
        <f t="shared" si="3"/>
        <v>0</v>
      </c>
      <c r="W49" s="39">
        <f t="shared" si="6"/>
        <v>0</v>
      </c>
    </row>
    <row r="50" spans="1:23" x14ac:dyDescent="0.25">
      <c r="A50" s="4">
        <v>2882667</v>
      </c>
      <c r="B50" s="4" t="s">
        <v>3203</v>
      </c>
      <c r="C50" s="5" t="s">
        <v>3204</v>
      </c>
      <c r="D50" s="6" t="s">
        <v>15</v>
      </c>
      <c r="E50" s="6" t="s">
        <v>3103</v>
      </c>
      <c r="F50" s="6" t="s">
        <v>3103</v>
      </c>
      <c r="G50" s="6" t="s">
        <v>3104</v>
      </c>
      <c r="H50" s="6" t="s">
        <v>3103</v>
      </c>
      <c r="I50" s="6" t="s">
        <v>3205</v>
      </c>
      <c r="J50" s="6" t="s">
        <v>3206</v>
      </c>
      <c r="K50" s="7">
        <v>6</v>
      </c>
      <c r="L50" s="6">
        <v>620238</v>
      </c>
      <c r="M50" s="6">
        <v>191504</v>
      </c>
      <c r="N50" s="6">
        <v>1</v>
      </c>
      <c r="O50" s="37"/>
      <c r="P50" s="37"/>
      <c r="Q50" s="37"/>
      <c r="R50" s="38">
        <f t="shared" si="1"/>
        <v>0</v>
      </c>
      <c r="S50" s="39">
        <f t="shared" si="5"/>
        <v>0</v>
      </c>
      <c r="T50" s="37"/>
      <c r="U50" s="37"/>
      <c r="V50" s="38">
        <f t="shared" si="3"/>
        <v>0</v>
      </c>
      <c r="W50" s="39">
        <f t="shared" si="6"/>
        <v>0</v>
      </c>
    </row>
    <row r="51" spans="1:23" x14ac:dyDescent="0.25">
      <c r="A51" s="4">
        <v>2873663</v>
      </c>
      <c r="B51" s="4" t="s">
        <v>3207</v>
      </c>
      <c r="C51" s="5" t="s">
        <v>3208</v>
      </c>
      <c r="D51" s="6" t="s">
        <v>15</v>
      </c>
      <c r="E51" s="6" t="s">
        <v>3103</v>
      </c>
      <c r="F51" s="6" t="s">
        <v>3103</v>
      </c>
      <c r="G51" s="6" t="s">
        <v>3104</v>
      </c>
      <c r="H51" s="6" t="s">
        <v>3103</v>
      </c>
      <c r="I51" s="6" t="s">
        <v>3209</v>
      </c>
      <c r="J51" s="6" t="s">
        <v>3210</v>
      </c>
      <c r="K51" s="7">
        <v>10</v>
      </c>
      <c r="L51" s="6">
        <v>622097</v>
      </c>
      <c r="M51" s="6">
        <v>196367</v>
      </c>
      <c r="N51" s="6">
        <v>1</v>
      </c>
      <c r="O51" s="37"/>
      <c r="P51" s="37"/>
      <c r="Q51" s="37"/>
      <c r="R51" s="38">
        <f t="shared" si="1"/>
        <v>0</v>
      </c>
      <c r="S51" s="39">
        <f t="shared" si="5"/>
        <v>0</v>
      </c>
      <c r="T51" s="37"/>
      <c r="U51" s="37"/>
      <c r="V51" s="38">
        <f t="shared" si="3"/>
        <v>0</v>
      </c>
      <c r="W51" s="39">
        <f t="shared" si="6"/>
        <v>0</v>
      </c>
    </row>
    <row r="52" spans="1:23" x14ac:dyDescent="0.25">
      <c r="A52" s="4">
        <v>2874725</v>
      </c>
      <c r="B52" s="4" t="s">
        <v>3211</v>
      </c>
      <c r="C52" s="5" t="s">
        <v>3212</v>
      </c>
      <c r="D52" s="6" t="s">
        <v>15</v>
      </c>
      <c r="E52" s="6" t="s">
        <v>3103</v>
      </c>
      <c r="F52" s="6" t="s">
        <v>3103</v>
      </c>
      <c r="G52" s="6" t="s">
        <v>3104</v>
      </c>
      <c r="H52" s="6" t="s">
        <v>3103</v>
      </c>
      <c r="I52" s="6" t="s">
        <v>1925</v>
      </c>
      <c r="J52" s="6" t="s">
        <v>1926</v>
      </c>
      <c r="K52" s="7">
        <v>16</v>
      </c>
      <c r="L52" s="6">
        <v>622696</v>
      </c>
      <c r="M52" s="6">
        <v>195618</v>
      </c>
      <c r="N52" s="6">
        <v>1</v>
      </c>
      <c r="O52" s="37"/>
      <c r="P52" s="37"/>
      <c r="Q52" s="37"/>
      <c r="R52" s="38">
        <f t="shared" si="1"/>
        <v>0</v>
      </c>
      <c r="S52" s="39">
        <f t="shared" si="5"/>
        <v>0</v>
      </c>
      <c r="T52" s="37"/>
      <c r="U52" s="37"/>
      <c r="V52" s="38">
        <f t="shared" si="3"/>
        <v>0</v>
      </c>
      <c r="W52" s="39">
        <f t="shared" si="6"/>
        <v>0</v>
      </c>
    </row>
    <row r="53" spans="1:23" x14ac:dyDescent="0.25">
      <c r="A53" s="4">
        <v>2876439</v>
      </c>
      <c r="B53" s="4" t="s">
        <v>3213</v>
      </c>
      <c r="C53" s="5" t="s">
        <v>3214</v>
      </c>
      <c r="D53" s="6" t="s">
        <v>15</v>
      </c>
      <c r="E53" s="6" t="s">
        <v>3103</v>
      </c>
      <c r="F53" s="6" t="s">
        <v>3103</v>
      </c>
      <c r="G53" s="6" t="s">
        <v>3104</v>
      </c>
      <c r="H53" s="6" t="s">
        <v>3103</v>
      </c>
      <c r="I53" s="6" t="s">
        <v>3215</v>
      </c>
      <c r="J53" s="6" t="s">
        <v>3216</v>
      </c>
      <c r="K53" s="7">
        <v>76</v>
      </c>
      <c r="L53" s="6">
        <v>622794</v>
      </c>
      <c r="M53" s="6">
        <v>194958</v>
      </c>
      <c r="N53" s="6">
        <v>1</v>
      </c>
      <c r="O53" s="37"/>
      <c r="P53" s="37"/>
      <c r="Q53" s="37"/>
      <c r="R53" s="38">
        <f t="shared" si="1"/>
        <v>0</v>
      </c>
      <c r="S53" s="39">
        <f t="shared" si="5"/>
        <v>0</v>
      </c>
      <c r="T53" s="37"/>
      <c r="U53" s="37"/>
      <c r="V53" s="38">
        <f t="shared" si="3"/>
        <v>0</v>
      </c>
      <c r="W53" s="39">
        <f t="shared" si="6"/>
        <v>0</v>
      </c>
    </row>
  </sheetData>
  <sheetProtection algorithmName="SHA-512" hashValue="PK2a0KOhdXFUkGZncyJZGHS55qMK4H9PLxTAzZDNgaizFYgbjimTXuF1plGOScl6QskwH9/iTrvkj4os0PG3XQ==" saltValue="s20niP4FE31hxLvBaqZGF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B5B39-AC25-4E04-BB11-61C5EBCA50EA}">
  <dimension ref="A1:W24"/>
  <sheetViews>
    <sheetView workbookViewId="0">
      <selection activeCell="A20" sqref="A20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230</v>
      </c>
      <c r="B2" s="8">
        <f>M14</f>
        <v>9</v>
      </c>
      <c r="C2" s="8" t="str">
        <f>E17</f>
        <v>NOWOTARSKI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9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2508084</v>
      </c>
      <c r="B16" s="4" t="s">
        <v>3292</v>
      </c>
      <c r="C16" s="5" t="s">
        <v>3293</v>
      </c>
      <c r="D16" s="6" t="s">
        <v>15</v>
      </c>
      <c r="E16" s="6" t="s">
        <v>72</v>
      </c>
      <c r="F16" s="6" t="s">
        <v>1157</v>
      </c>
      <c r="G16" s="6" t="s">
        <v>3287</v>
      </c>
      <c r="H16" s="6" t="s">
        <v>1157</v>
      </c>
      <c r="I16" s="6" t="s">
        <v>3294</v>
      </c>
      <c r="J16" s="6" t="s">
        <v>3295</v>
      </c>
      <c r="K16" s="7">
        <v>71</v>
      </c>
      <c r="L16" s="6">
        <v>575717</v>
      </c>
      <c r="M16" s="6">
        <v>180777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2506303</v>
      </c>
      <c r="B17" s="4" t="s">
        <v>3308</v>
      </c>
      <c r="C17" s="5" t="s">
        <v>3309</v>
      </c>
      <c r="D17" s="6" t="s">
        <v>15</v>
      </c>
      <c r="E17" s="6" t="s">
        <v>72</v>
      </c>
      <c r="F17" s="6" t="s">
        <v>1157</v>
      </c>
      <c r="G17" s="6" t="s">
        <v>3287</v>
      </c>
      <c r="H17" s="6" t="s">
        <v>1157</v>
      </c>
      <c r="I17" s="6" t="s">
        <v>2485</v>
      </c>
      <c r="J17" s="6" t="s">
        <v>2486</v>
      </c>
      <c r="K17" s="7">
        <v>11</v>
      </c>
      <c r="L17" s="6">
        <v>572779</v>
      </c>
      <c r="M17" s="6">
        <v>178771</v>
      </c>
      <c r="N17" s="6">
        <v>1</v>
      </c>
      <c r="O17" s="37"/>
      <c r="P17" s="37"/>
      <c r="Q17" s="37"/>
      <c r="R17" s="38">
        <f t="shared" ref="R17:R24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4" si="3">ROUND(U17*0.23,2)</f>
        <v>0</v>
      </c>
      <c r="W17" s="39">
        <f t="shared" ref="W17:W22" si="4">ROUND(U17,2)+V17</f>
        <v>0</v>
      </c>
    </row>
    <row r="18" spans="1:23" x14ac:dyDescent="0.25">
      <c r="A18" s="4">
        <v>9633031</v>
      </c>
      <c r="B18" s="4" t="s">
        <v>3312</v>
      </c>
      <c r="C18" s="5" t="s">
        <v>3313</v>
      </c>
      <c r="D18" s="6" t="s">
        <v>15</v>
      </c>
      <c r="E18" s="6" t="s">
        <v>72</v>
      </c>
      <c r="F18" s="6" t="s">
        <v>1157</v>
      </c>
      <c r="G18" s="6" t="s">
        <v>3287</v>
      </c>
      <c r="H18" s="6" t="s">
        <v>1157</v>
      </c>
      <c r="I18" s="6" t="s">
        <v>3314</v>
      </c>
      <c r="J18" s="6" t="s">
        <v>3315</v>
      </c>
      <c r="K18" s="7" t="s">
        <v>3316</v>
      </c>
      <c r="L18" s="6">
        <v>572713</v>
      </c>
      <c r="M18" s="6">
        <v>181312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2508273</v>
      </c>
      <c r="B19" s="4" t="s">
        <v>3317</v>
      </c>
      <c r="C19" s="5" t="s">
        <v>3318</v>
      </c>
      <c r="D19" s="6" t="s">
        <v>15</v>
      </c>
      <c r="E19" s="6" t="s">
        <v>72</v>
      </c>
      <c r="F19" s="6" t="s">
        <v>1157</v>
      </c>
      <c r="G19" s="6" t="s">
        <v>3287</v>
      </c>
      <c r="H19" s="6" t="s">
        <v>1157</v>
      </c>
      <c r="I19" s="6" t="s">
        <v>1159</v>
      </c>
      <c r="J19" s="6" t="s">
        <v>1160</v>
      </c>
      <c r="K19" s="7">
        <v>17</v>
      </c>
      <c r="L19" s="6">
        <v>574919</v>
      </c>
      <c r="M19" s="6">
        <v>179633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2506527</v>
      </c>
      <c r="B20" s="4" t="s">
        <v>3319</v>
      </c>
      <c r="C20" s="5" t="s">
        <v>3320</v>
      </c>
      <c r="D20" s="6" t="s">
        <v>15</v>
      </c>
      <c r="E20" s="6" t="s">
        <v>72</v>
      </c>
      <c r="F20" s="6" t="s">
        <v>1157</v>
      </c>
      <c r="G20" s="6" t="s">
        <v>3287</v>
      </c>
      <c r="H20" s="6" t="s">
        <v>1157</v>
      </c>
      <c r="I20" s="6" t="s">
        <v>2520</v>
      </c>
      <c r="J20" s="6" t="s">
        <v>1156</v>
      </c>
      <c r="K20" s="7">
        <v>12</v>
      </c>
      <c r="L20" s="6">
        <v>574099</v>
      </c>
      <c r="M20" s="6">
        <v>179986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7848313</v>
      </c>
      <c r="B21" s="4" t="s">
        <v>3321</v>
      </c>
      <c r="C21" s="5" t="s">
        <v>3322</v>
      </c>
      <c r="D21" s="6" t="s">
        <v>15</v>
      </c>
      <c r="E21" s="6" t="s">
        <v>72</v>
      </c>
      <c r="F21" s="6" t="s">
        <v>1157</v>
      </c>
      <c r="G21" s="6" t="s">
        <v>3287</v>
      </c>
      <c r="H21" s="6" t="s">
        <v>1157</v>
      </c>
      <c r="I21" s="6" t="s">
        <v>3323</v>
      </c>
      <c r="J21" s="6" t="s">
        <v>3324</v>
      </c>
      <c r="K21" s="7">
        <v>13</v>
      </c>
      <c r="L21" s="6">
        <v>574437</v>
      </c>
      <c r="M21" s="6">
        <v>179984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2508407</v>
      </c>
      <c r="B22" s="4" t="s">
        <v>3331</v>
      </c>
      <c r="C22" s="5" t="s">
        <v>3332</v>
      </c>
      <c r="D22" s="6" t="s">
        <v>15</v>
      </c>
      <c r="E22" s="6" t="s">
        <v>72</v>
      </c>
      <c r="F22" s="6" t="s">
        <v>1157</v>
      </c>
      <c r="G22" s="6" t="s">
        <v>3287</v>
      </c>
      <c r="H22" s="6" t="s">
        <v>1157</v>
      </c>
      <c r="I22" s="6" t="s">
        <v>2769</v>
      </c>
      <c r="J22" s="6" t="s">
        <v>2770</v>
      </c>
      <c r="K22" s="7">
        <v>4</v>
      </c>
      <c r="L22" s="6">
        <v>574883</v>
      </c>
      <c r="M22" s="6">
        <v>180307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2508459</v>
      </c>
      <c r="B23" s="4" t="s">
        <v>3333</v>
      </c>
      <c r="C23" s="5" t="s">
        <v>3334</v>
      </c>
      <c r="D23" s="6" t="s">
        <v>15</v>
      </c>
      <c r="E23" s="6" t="s">
        <v>72</v>
      </c>
      <c r="F23" s="6" t="s">
        <v>1157</v>
      </c>
      <c r="G23" s="6" t="s">
        <v>3287</v>
      </c>
      <c r="H23" s="6" t="s">
        <v>1157</v>
      </c>
      <c r="I23" s="6" t="s">
        <v>1781</v>
      </c>
      <c r="J23" s="6" t="s">
        <v>1782</v>
      </c>
      <c r="K23" s="7">
        <v>9</v>
      </c>
      <c r="L23" s="6">
        <v>574258</v>
      </c>
      <c r="M23" s="6">
        <v>178901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4" si="5">ROUND(Q23,2)+R23</f>
        <v>0</v>
      </c>
      <c r="T23" s="37"/>
      <c r="U23" s="37"/>
      <c r="V23" s="38">
        <f t="shared" si="3"/>
        <v>0</v>
      </c>
      <c r="W23" s="39">
        <f t="shared" ref="W23:W24" si="6">ROUND(U23,2)+V23</f>
        <v>0</v>
      </c>
    </row>
    <row r="24" spans="1:23" x14ac:dyDescent="0.25">
      <c r="A24" s="4">
        <v>2508478</v>
      </c>
      <c r="B24" s="4" t="s">
        <v>3335</v>
      </c>
      <c r="C24" s="5" t="s">
        <v>3336</v>
      </c>
      <c r="D24" s="6" t="s">
        <v>15</v>
      </c>
      <c r="E24" s="6" t="s">
        <v>72</v>
      </c>
      <c r="F24" s="6" t="s">
        <v>1157</v>
      </c>
      <c r="G24" s="6" t="s">
        <v>3287</v>
      </c>
      <c r="H24" s="6" t="s">
        <v>1157</v>
      </c>
      <c r="I24" s="6" t="s">
        <v>3337</v>
      </c>
      <c r="J24" s="6" t="s">
        <v>3338</v>
      </c>
      <c r="K24" s="7">
        <v>3</v>
      </c>
      <c r="L24" s="6">
        <v>574815</v>
      </c>
      <c r="M24" s="6">
        <v>178804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</sheetData>
  <sheetProtection algorithmName="SHA-512" hashValue="JJhZJyzU7VJrxKaMgc2QyQ874VwFRnDJBK2UtLyN5ohJoqCOSglAQD1XX6JvN7poQvdd7SREsMWxQWWAVO6m8g==" saltValue="+wMJHN0/zEabD6Hi7uKfJ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32241-00F7-4301-8E17-DEE39141E6CD}">
  <dimension ref="A1:W29"/>
  <sheetViews>
    <sheetView workbookViewId="0">
      <selection activeCell="A23" sqref="A23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229</v>
      </c>
      <c r="B2" s="8">
        <f>M14</f>
        <v>14</v>
      </c>
      <c r="C2" s="8" t="str">
        <f>E17</f>
        <v>NOWOTARSKI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14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2519295</v>
      </c>
      <c r="B16" s="4" t="s">
        <v>1104</v>
      </c>
      <c r="C16" s="5" t="s">
        <v>1105</v>
      </c>
      <c r="D16" s="6" t="s">
        <v>15</v>
      </c>
      <c r="E16" s="6" t="s">
        <v>72</v>
      </c>
      <c r="F16" s="6" t="s">
        <v>1103</v>
      </c>
      <c r="G16" s="6" t="s">
        <v>1106</v>
      </c>
      <c r="H16" s="6" t="s">
        <v>1103</v>
      </c>
      <c r="I16" s="6" t="s">
        <v>1107</v>
      </c>
      <c r="J16" s="6" t="s">
        <v>1108</v>
      </c>
      <c r="K16" s="7">
        <v>6</v>
      </c>
      <c r="L16" s="6">
        <v>550387</v>
      </c>
      <c r="M16" s="6">
        <v>180259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2520109</v>
      </c>
      <c r="B17" s="4" t="s">
        <v>1111</v>
      </c>
      <c r="C17" s="5" t="s">
        <v>1112</v>
      </c>
      <c r="D17" s="6" t="s">
        <v>15</v>
      </c>
      <c r="E17" s="6" t="s">
        <v>72</v>
      </c>
      <c r="F17" s="6" t="s">
        <v>1103</v>
      </c>
      <c r="G17" s="6" t="s">
        <v>1106</v>
      </c>
      <c r="H17" s="6" t="s">
        <v>1103</v>
      </c>
      <c r="I17" s="6" t="s">
        <v>1113</v>
      </c>
      <c r="J17" s="6" t="s">
        <v>939</v>
      </c>
      <c r="K17" s="7">
        <v>3</v>
      </c>
      <c r="L17" s="6">
        <v>550367</v>
      </c>
      <c r="M17" s="6">
        <v>179373</v>
      </c>
      <c r="N17" s="6">
        <v>1</v>
      </c>
      <c r="O17" s="37"/>
      <c r="P17" s="37"/>
      <c r="Q17" s="37"/>
      <c r="R17" s="38">
        <f t="shared" ref="R17:R29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9" si="3">ROUND(U17*0.23,2)</f>
        <v>0</v>
      </c>
      <c r="W17" s="39">
        <f t="shared" ref="W17:W22" si="4">ROUND(U17,2)+V17</f>
        <v>0</v>
      </c>
    </row>
    <row r="18" spans="1:23" x14ac:dyDescent="0.25">
      <c r="A18" s="4">
        <v>2520791</v>
      </c>
      <c r="B18" s="4" t="s">
        <v>1114</v>
      </c>
      <c r="C18" s="5" t="s">
        <v>1115</v>
      </c>
      <c r="D18" s="6" t="s">
        <v>15</v>
      </c>
      <c r="E18" s="6" t="s">
        <v>72</v>
      </c>
      <c r="F18" s="6" t="s">
        <v>1103</v>
      </c>
      <c r="G18" s="6" t="s">
        <v>1106</v>
      </c>
      <c r="H18" s="6" t="s">
        <v>1103</v>
      </c>
      <c r="I18" s="6" t="s">
        <v>1116</v>
      </c>
      <c r="J18" s="6" t="s">
        <v>1117</v>
      </c>
      <c r="K18" s="7">
        <v>5</v>
      </c>
      <c r="L18" s="6">
        <v>550436</v>
      </c>
      <c r="M18" s="6">
        <v>178699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2520141</v>
      </c>
      <c r="B19" s="4" t="s">
        <v>1118</v>
      </c>
      <c r="C19" s="5" t="s">
        <v>1119</v>
      </c>
      <c r="D19" s="6" t="s">
        <v>15</v>
      </c>
      <c r="E19" s="6" t="s">
        <v>72</v>
      </c>
      <c r="F19" s="6" t="s">
        <v>1103</v>
      </c>
      <c r="G19" s="6" t="s">
        <v>1106</v>
      </c>
      <c r="H19" s="6" t="s">
        <v>1103</v>
      </c>
      <c r="I19" s="6" t="s">
        <v>1120</v>
      </c>
      <c r="J19" s="6" t="s">
        <v>1121</v>
      </c>
      <c r="K19" s="7">
        <v>4</v>
      </c>
      <c r="L19" s="6">
        <v>550548</v>
      </c>
      <c r="M19" s="6">
        <v>179436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2524381</v>
      </c>
      <c r="B20" s="4" t="s">
        <v>1124</v>
      </c>
      <c r="C20" s="5" t="s">
        <v>1125</v>
      </c>
      <c r="D20" s="6" t="s">
        <v>15</v>
      </c>
      <c r="E20" s="6" t="s">
        <v>72</v>
      </c>
      <c r="F20" s="6" t="s">
        <v>1103</v>
      </c>
      <c r="G20" s="6" t="s">
        <v>1122</v>
      </c>
      <c r="H20" s="6" t="s">
        <v>1123</v>
      </c>
      <c r="I20" s="6" t="s">
        <v>62</v>
      </c>
      <c r="J20" s="6" t="s">
        <v>22</v>
      </c>
      <c r="K20" s="7">
        <v>482</v>
      </c>
      <c r="L20" s="6">
        <v>546954</v>
      </c>
      <c r="M20" s="6">
        <v>188610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2539949</v>
      </c>
      <c r="B21" s="4" t="s">
        <v>1162</v>
      </c>
      <c r="C21" s="5" t="s">
        <v>1163</v>
      </c>
      <c r="D21" s="6" t="s">
        <v>15</v>
      </c>
      <c r="E21" s="6" t="s">
        <v>72</v>
      </c>
      <c r="F21" s="6" t="s">
        <v>1161</v>
      </c>
      <c r="G21" s="6" t="s">
        <v>1164</v>
      </c>
      <c r="H21" s="6" t="s">
        <v>1165</v>
      </c>
      <c r="I21" s="6" t="s">
        <v>62</v>
      </c>
      <c r="J21" s="6" t="s">
        <v>22</v>
      </c>
      <c r="K21" s="7">
        <v>59</v>
      </c>
      <c r="L21" s="6">
        <v>556800</v>
      </c>
      <c r="M21" s="6">
        <v>187518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2548352</v>
      </c>
      <c r="B22" s="4" t="s">
        <v>1176</v>
      </c>
      <c r="C22" s="5" t="s">
        <v>1177</v>
      </c>
      <c r="D22" s="6" t="s">
        <v>15</v>
      </c>
      <c r="E22" s="6" t="s">
        <v>72</v>
      </c>
      <c r="F22" s="6" t="s">
        <v>241</v>
      </c>
      <c r="G22" s="6" t="s">
        <v>1178</v>
      </c>
      <c r="H22" s="6" t="s">
        <v>241</v>
      </c>
      <c r="I22" s="6" t="s">
        <v>62</v>
      </c>
      <c r="J22" s="6" t="s">
        <v>22</v>
      </c>
      <c r="K22" s="7">
        <v>12</v>
      </c>
      <c r="L22" s="6">
        <v>559517</v>
      </c>
      <c r="M22" s="6">
        <v>190312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2505873</v>
      </c>
      <c r="B23" s="4" t="s">
        <v>3285</v>
      </c>
      <c r="C23" s="5" t="s">
        <v>3286</v>
      </c>
      <c r="D23" s="6" t="s">
        <v>15</v>
      </c>
      <c r="E23" s="6" t="s">
        <v>72</v>
      </c>
      <c r="F23" s="6" t="s">
        <v>1157</v>
      </c>
      <c r="G23" s="6" t="s">
        <v>3287</v>
      </c>
      <c r="H23" s="6" t="s">
        <v>1157</v>
      </c>
      <c r="I23" s="6" t="s">
        <v>302</v>
      </c>
      <c r="J23" s="6" t="s">
        <v>303</v>
      </c>
      <c r="K23" s="7">
        <v>85</v>
      </c>
      <c r="L23" s="6">
        <v>576042</v>
      </c>
      <c r="M23" s="6">
        <v>179480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9" si="5">ROUND(Q23,2)+R23</f>
        <v>0</v>
      </c>
      <c r="T23" s="37"/>
      <c r="U23" s="37"/>
      <c r="V23" s="38">
        <f t="shared" si="3"/>
        <v>0</v>
      </c>
      <c r="W23" s="39">
        <f t="shared" ref="W23:W29" si="6">ROUND(U23,2)+V23</f>
        <v>0</v>
      </c>
    </row>
    <row r="24" spans="1:23" x14ac:dyDescent="0.25">
      <c r="A24" s="4">
        <v>2508107</v>
      </c>
      <c r="B24" s="4" t="s">
        <v>3296</v>
      </c>
      <c r="C24" s="5" t="s">
        <v>3297</v>
      </c>
      <c r="D24" s="6" t="s">
        <v>15</v>
      </c>
      <c r="E24" s="6" t="s">
        <v>72</v>
      </c>
      <c r="F24" s="6" t="s">
        <v>1157</v>
      </c>
      <c r="G24" s="6" t="s">
        <v>3287</v>
      </c>
      <c r="H24" s="6" t="s">
        <v>1157</v>
      </c>
      <c r="I24" s="6" t="s">
        <v>3298</v>
      </c>
      <c r="J24" s="6" t="s">
        <v>3299</v>
      </c>
      <c r="K24" s="7">
        <v>28</v>
      </c>
      <c r="L24" s="6">
        <v>574413</v>
      </c>
      <c r="M24" s="6">
        <v>179062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2508149</v>
      </c>
      <c r="B25" s="4" t="s">
        <v>3300</v>
      </c>
      <c r="C25" s="5" t="s">
        <v>3301</v>
      </c>
      <c r="D25" s="6" t="s">
        <v>15</v>
      </c>
      <c r="E25" s="6" t="s">
        <v>72</v>
      </c>
      <c r="F25" s="6" t="s">
        <v>1157</v>
      </c>
      <c r="G25" s="6" t="s">
        <v>3287</v>
      </c>
      <c r="H25" s="6" t="s">
        <v>1157</v>
      </c>
      <c r="I25" s="6" t="s">
        <v>3302</v>
      </c>
      <c r="J25" s="6" t="s">
        <v>3303</v>
      </c>
      <c r="K25" s="7">
        <v>1</v>
      </c>
      <c r="L25" s="6">
        <v>574923</v>
      </c>
      <c r="M25" s="6">
        <v>180103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2506308</v>
      </c>
      <c r="B26" s="4" t="s">
        <v>3304</v>
      </c>
      <c r="C26" s="5" t="s">
        <v>3305</v>
      </c>
      <c r="D26" s="6" t="s">
        <v>15</v>
      </c>
      <c r="E26" s="6" t="s">
        <v>72</v>
      </c>
      <c r="F26" s="6" t="s">
        <v>1157</v>
      </c>
      <c r="G26" s="6" t="s">
        <v>3287</v>
      </c>
      <c r="H26" s="6" t="s">
        <v>1157</v>
      </c>
      <c r="I26" s="6" t="s">
        <v>3306</v>
      </c>
      <c r="J26" s="6" t="s">
        <v>3307</v>
      </c>
      <c r="K26" s="7">
        <v>32</v>
      </c>
      <c r="L26" s="6">
        <v>572857</v>
      </c>
      <c r="M26" s="6">
        <v>178671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2507157</v>
      </c>
      <c r="B27" s="4" t="s">
        <v>3310</v>
      </c>
      <c r="C27" s="5" t="s">
        <v>3311</v>
      </c>
      <c r="D27" s="6" t="s">
        <v>15</v>
      </c>
      <c r="E27" s="6" t="s">
        <v>72</v>
      </c>
      <c r="F27" s="6" t="s">
        <v>1157</v>
      </c>
      <c r="G27" s="6" t="s">
        <v>3287</v>
      </c>
      <c r="H27" s="6" t="s">
        <v>1157</v>
      </c>
      <c r="I27" s="6" t="s">
        <v>1082</v>
      </c>
      <c r="J27" s="6" t="s">
        <v>1083</v>
      </c>
      <c r="K27" s="7">
        <v>5</v>
      </c>
      <c r="L27" s="6">
        <v>574917</v>
      </c>
      <c r="M27" s="6">
        <v>180174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8296369</v>
      </c>
      <c r="B28" s="4" t="s">
        <v>3325</v>
      </c>
      <c r="C28" s="5" t="s">
        <v>3326</v>
      </c>
      <c r="D28" s="6" t="s">
        <v>15</v>
      </c>
      <c r="E28" s="6" t="s">
        <v>72</v>
      </c>
      <c r="F28" s="6" t="s">
        <v>1157</v>
      </c>
      <c r="G28" s="6" t="s">
        <v>3287</v>
      </c>
      <c r="H28" s="6" t="s">
        <v>1157</v>
      </c>
      <c r="I28" s="6" t="s">
        <v>3323</v>
      </c>
      <c r="J28" s="6" t="s">
        <v>3324</v>
      </c>
      <c r="K28" s="7">
        <v>14</v>
      </c>
      <c r="L28" s="6">
        <v>574434</v>
      </c>
      <c r="M28" s="6">
        <v>179981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2508401</v>
      </c>
      <c r="B29" s="4" t="s">
        <v>3327</v>
      </c>
      <c r="C29" s="5" t="s">
        <v>3328</v>
      </c>
      <c r="D29" s="6" t="s">
        <v>15</v>
      </c>
      <c r="E29" s="6" t="s">
        <v>72</v>
      </c>
      <c r="F29" s="6" t="s">
        <v>1157</v>
      </c>
      <c r="G29" s="6" t="s">
        <v>3287</v>
      </c>
      <c r="H29" s="6" t="s">
        <v>1157</v>
      </c>
      <c r="I29" s="6" t="s">
        <v>3329</v>
      </c>
      <c r="J29" s="6" t="s">
        <v>3330</v>
      </c>
      <c r="K29" s="7">
        <v>9</v>
      </c>
      <c r="L29" s="6">
        <v>574746</v>
      </c>
      <c r="M29" s="6">
        <v>179731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</sheetData>
  <sheetProtection algorithmName="SHA-512" hashValue="IToBRzxCBM3sBXEWpNtPEGW+bzm12N3iWq3JkLURdYbzDjX45L+5fYz68wVvuggkPmcJsd6uUbrjtkSs2x4CNw==" saltValue="Lfg6P2uyz36x4AoVvtq1b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3BFC-52CC-4B89-BB9D-9843F66B03BA}">
  <dimension ref="A1:W24"/>
  <sheetViews>
    <sheetView workbookViewId="0">
      <selection activeCell="A17" sqref="A17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228</v>
      </c>
      <c r="B2" s="8">
        <f>M14</f>
        <v>9</v>
      </c>
      <c r="C2" s="8" t="str">
        <f>E17</f>
        <v>NOWOTARSKI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9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2541098</v>
      </c>
      <c r="B16" s="4" t="s">
        <v>1169</v>
      </c>
      <c r="C16" s="5" t="s">
        <v>1170</v>
      </c>
      <c r="D16" s="6" t="s">
        <v>15</v>
      </c>
      <c r="E16" s="6" t="s">
        <v>72</v>
      </c>
      <c r="F16" s="6" t="s">
        <v>1161</v>
      </c>
      <c r="G16" s="6" t="s">
        <v>1168</v>
      </c>
      <c r="H16" s="6" t="s">
        <v>1161</v>
      </c>
      <c r="I16" s="6" t="s">
        <v>62</v>
      </c>
      <c r="J16" s="6" t="s">
        <v>22</v>
      </c>
      <c r="K16" s="7">
        <v>65</v>
      </c>
      <c r="L16" s="6">
        <v>563252</v>
      </c>
      <c r="M16" s="6">
        <v>188957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2546232</v>
      </c>
      <c r="B17" s="4" t="s">
        <v>1179</v>
      </c>
      <c r="C17" s="5" t="s">
        <v>1180</v>
      </c>
      <c r="D17" s="6" t="s">
        <v>15</v>
      </c>
      <c r="E17" s="6" t="s">
        <v>72</v>
      </c>
      <c r="F17" s="6" t="s">
        <v>1181</v>
      </c>
      <c r="G17" s="6" t="s">
        <v>1182</v>
      </c>
      <c r="H17" s="6" t="s">
        <v>1183</v>
      </c>
      <c r="I17" s="6" t="s">
        <v>62</v>
      </c>
      <c r="J17" s="6" t="s">
        <v>22</v>
      </c>
      <c r="K17" s="7">
        <v>232</v>
      </c>
      <c r="L17" s="6">
        <v>567159</v>
      </c>
      <c r="M17" s="6">
        <v>192322</v>
      </c>
      <c r="N17" s="6">
        <v>1</v>
      </c>
      <c r="O17" s="37"/>
      <c r="P17" s="37"/>
      <c r="Q17" s="37"/>
      <c r="R17" s="38">
        <f t="shared" ref="R17:R24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4" si="3">ROUND(U17*0.23,2)</f>
        <v>0</v>
      </c>
      <c r="W17" s="39">
        <f t="shared" ref="W17:W22" si="4">ROUND(U17,2)+V17</f>
        <v>0</v>
      </c>
    </row>
    <row r="18" spans="1:23" x14ac:dyDescent="0.25">
      <c r="A18" s="4">
        <v>2546862</v>
      </c>
      <c r="B18" s="4" t="s">
        <v>1184</v>
      </c>
      <c r="C18" s="5" t="s">
        <v>1185</v>
      </c>
      <c r="D18" s="6" t="s">
        <v>15</v>
      </c>
      <c r="E18" s="6" t="s">
        <v>72</v>
      </c>
      <c r="F18" s="6" t="s">
        <v>1181</v>
      </c>
      <c r="G18" s="6" t="s">
        <v>1186</v>
      </c>
      <c r="H18" s="6" t="s">
        <v>1187</v>
      </c>
      <c r="I18" s="6" t="s">
        <v>62</v>
      </c>
      <c r="J18" s="6" t="s">
        <v>22</v>
      </c>
      <c r="K18" s="7">
        <v>105</v>
      </c>
      <c r="L18" s="6">
        <v>570557</v>
      </c>
      <c r="M18" s="6">
        <v>190223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2549673</v>
      </c>
      <c r="B19" s="4" t="s">
        <v>1190</v>
      </c>
      <c r="C19" s="5" t="s">
        <v>1191</v>
      </c>
      <c r="D19" s="6" t="s">
        <v>15</v>
      </c>
      <c r="E19" s="6" t="s">
        <v>72</v>
      </c>
      <c r="F19" s="6" t="s">
        <v>1189</v>
      </c>
      <c r="G19" s="6" t="s">
        <v>1192</v>
      </c>
      <c r="H19" s="6" t="s">
        <v>1193</v>
      </c>
      <c r="I19" s="6" t="s">
        <v>302</v>
      </c>
      <c r="J19" s="6" t="s">
        <v>303</v>
      </c>
      <c r="K19" s="7">
        <v>29</v>
      </c>
      <c r="L19" s="6">
        <v>569876</v>
      </c>
      <c r="M19" s="6">
        <v>172823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2546029</v>
      </c>
      <c r="B20" s="4" t="s">
        <v>3352</v>
      </c>
      <c r="C20" s="5" t="s">
        <v>3353</v>
      </c>
      <c r="D20" s="6" t="s">
        <v>15</v>
      </c>
      <c r="E20" s="6" t="s">
        <v>72</v>
      </c>
      <c r="F20" s="6" t="s">
        <v>1181</v>
      </c>
      <c r="G20" s="6" t="s">
        <v>3341</v>
      </c>
      <c r="H20" s="6" t="s">
        <v>1181</v>
      </c>
      <c r="I20" s="6" t="s">
        <v>1113</v>
      </c>
      <c r="J20" s="6" t="s">
        <v>939</v>
      </c>
      <c r="K20" s="7">
        <v>4</v>
      </c>
      <c r="L20" s="6">
        <v>568594</v>
      </c>
      <c r="M20" s="6">
        <v>193651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2546049</v>
      </c>
      <c r="B21" s="4" t="s">
        <v>3354</v>
      </c>
      <c r="C21" s="5" t="s">
        <v>3355</v>
      </c>
      <c r="D21" s="6" t="s">
        <v>15</v>
      </c>
      <c r="E21" s="6" t="s">
        <v>72</v>
      </c>
      <c r="F21" s="6" t="s">
        <v>1181</v>
      </c>
      <c r="G21" s="6" t="s">
        <v>3341</v>
      </c>
      <c r="H21" s="6" t="s">
        <v>1181</v>
      </c>
      <c r="I21" s="6" t="s">
        <v>3356</v>
      </c>
      <c r="J21" s="6" t="s">
        <v>3357</v>
      </c>
      <c r="K21" s="7">
        <v>186</v>
      </c>
      <c r="L21" s="6">
        <v>571452</v>
      </c>
      <c r="M21" s="6">
        <v>193458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2543925</v>
      </c>
      <c r="B22" s="4" t="s">
        <v>3358</v>
      </c>
      <c r="C22" s="5" t="s">
        <v>3359</v>
      </c>
      <c r="D22" s="6" t="s">
        <v>15</v>
      </c>
      <c r="E22" s="6" t="s">
        <v>72</v>
      </c>
      <c r="F22" s="6" t="s">
        <v>1181</v>
      </c>
      <c r="G22" s="6" t="s">
        <v>3341</v>
      </c>
      <c r="H22" s="6" t="s">
        <v>1181</v>
      </c>
      <c r="I22" s="6" t="s">
        <v>1263</v>
      </c>
      <c r="J22" s="6" t="s">
        <v>1264</v>
      </c>
      <c r="K22" s="7">
        <v>2</v>
      </c>
      <c r="L22" s="6">
        <v>568328</v>
      </c>
      <c r="M22" s="6">
        <v>194138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2546114</v>
      </c>
      <c r="B23" s="4" t="s">
        <v>3364</v>
      </c>
      <c r="C23" s="5" t="s">
        <v>3365</v>
      </c>
      <c r="D23" s="6" t="s">
        <v>15</v>
      </c>
      <c r="E23" s="6" t="s">
        <v>72</v>
      </c>
      <c r="F23" s="6" t="s">
        <v>1181</v>
      </c>
      <c r="G23" s="6" t="s">
        <v>3341</v>
      </c>
      <c r="H23" s="6" t="s">
        <v>1181</v>
      </c>
      <c r="I23" s="6" t="s">
        <v>3366</v>
      </c>
      <c r="J23" s="6" t="s">
        <v>3367</v>
      </c>
      <c r="K23" s="7">
        <v>1</v>
      </c>
      <c r="L23" s="6">
        <v>570261</v>
      </c>
      <c r="M23" s="6">
        <v>193710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4" si="5">ROUND(Q23,2)+R23</f>
        <v>0</v>
      </c>
      <c r="T23" s="37"/>
      <c r="U23" s="37"/>
      <c r="V23" s="38">
        <f t="shared" si="3"/>
        <v>0</v>
      </c>
      <c r="W23" s="39">
        <f t="shared" ref="W23:W24" si="6">ROUND(U23,2)+V23</f>
        <v>0</v>
      </c>
    </row>
    <row r="24" spans="1:23" x14ac:dyDescent="0.25">
      <c r="A24" s="4">
        <v>2545347</v>
      </c>
      <c r="B24" s="4" t="s">
        <v>3368</v>
      </c>
      <c r="C24" s="5" t="s">
        <v>3369</v>
      </c>
      <c r="D24" s="6" t="s">
        <v>15</v>
      </c>
      <c r="E24" s="6" t="s">
        <v>72</v>
      </c>
      <c r="F24" s="6" t="s">
        <v>1181</v>
      </c>
      <c r="G24" s="6" t="s">
        <v>3341</v>
      </c>
      <c r="H24" s="6" t="s">
        <v>1181</v>
      </c>
      <c r="I24" s="6" t="s">
        <v>3370</v>
      </c>
      <c r="J24" s="6" t="s">
        <v>3371</v>
      </c>
      <c r="K24" s="7">
        <v>5</v>
      </c>
      <c r="L24" s="6">
        <v>570069</v>
      </c>
      <c r="M24" s="6">
        <v>193201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</sheetData>
  <sheetProtection algorithmName="SHA-512" hashValue="f+ReVeTf7rIVYKB/Itq2IPLo+wd8Gkrq8pZzyScKbg6wBD4A1awF7kCKvvCETU4rAvNmxlJg9qf+9iFrRg89Rg==" saltValue="zydhNXeFWN5my6rdsg8qo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7548-0CD0-42A8-9E43-E428ED2530C3}">
  <dimension ref="A1:W23"/>
  <sheetViews>
    <sheetView workbookViewId="0">
      <selection activeCell="A16" sqref="A16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227</v>
      </c>
      <c r="B2" s="8">
        <f>M14</f>
        <v>8</v>
      </c>
      <c r="C2" s="8" t="str">
        <f>E17</f>
        <v>NOWOTARSKI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8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2511995</v>
      </c>
      <c r="B16" s="4" t="s">
        <v>1088</v>
      </c>
      <c r="C16" s="5" t="s">
        <v>1089</v>
      </c>
      <c r="D16" s="6" t="s">
        <v>15</v>
      </c>
      <c r="E16" s="6" t="s">
        <v>72</v>
      </c>
      <c r="F16" s="6" t="s">
        <v>1087</v>
      </c>
      <c r="G16" s="6" t="s">
        <v>1090</v>
      </c>
      <c r="H16" s="6" t="s">
        <v>1087</v>
      </c>
      <c r="I16" s="6" t="s">
        <v>1091</v>
      </c>
      <c r="J16" s="6" t="s">
        <v>1092</v>
      </c>
      <c r="K16" s="7">
        <v>2</v>
      </c>
      <c r="L16" s="6">
        <v>561793</v>
      </c>
      <c r="M16" s="6">
        <v>174969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2512542</v>
      </c>
      <c r="B17" s="4" t="s">
        <v>1093</v>
      </c>
      <c r="C17" s="5" t="s">
        <v>1094</v>
      </c>
      <c r="D17" s="6" t="s">
        <v>15</v>
      </c>
      <c r="E17" s="6" t="s">
        <v>72</v>
      </c>
      <c r="F17" s="6" t="s">
        <v>1087</v>
      </c>
      <c r="G17" s="6" t="s">
        <v>1090</v>
      </c>
      <c r="H17" s="6" t="s">
        <v>1087</v>
      </c>
      <c r="I17" s="6" t="s">
        <v>1095</v>
      </c>
      <c r="J17" s="6" t="s">
        <v>1096</v>
      </c>
      <c r="K17" s="7">
        <v>8</v>
      </c>
      <c r="L17" s="6">
        <v>561544</v>
      </c>
      <c r="M17" s="6">
        <v>175247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2" si="4">ROUND(U17,2)+V17</f>
        <v>0</v>
      </c>
    </row>
    <row r="18" spans="1:23" x14ac:dyDescent="0.25">
      <c r="A18" s="4">
        <v>2540994</v>
      </c>
      <c r="B18" s="4" t="s">
        <v>1166</v>
      </c>
      <c r="C18" s="5" t="s">
        <v>1167</v>
      </c>
      <c r="D18" s="6" t="s">
        <v>15</v>
      </c>
      <c r="E18" s="6" t="s">
        <v>72</v>
      </c>
      <c r="F18" s="6" t="s">
        <v>1161</v>
      </c>
      <c r="G18" s="6" t="s">
        <v>1168</v>
      </c>
      <c r="H18" s="6" t="s">
        <v>1161</v>
      </c>
      <c r="I18" s="6" t="s">
        <v>62</v>
      </c>
      <c r="J18" s="6" t="s">
        <v>22</v>
      </c>
      <c r="K18" s="7">
        <v>120</v>
      </c>
      <c r="L18" s="6">
        <v>563265</v>
      </c>
      <c r="M18" s="6">
        <v>189052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2545898</v>
      </c>
      <c r="B19" s="4" t="s">
        <v>3339</v>
      </c>
      <c r="C19" s="5" t="s">
        <v>3340</v>
      </c>
      <c r="D19" s="6" t="s">
        <v>15</v>
      </c>
      <c r="E19" s="6" t="s">
        <v>72</v>
      </c>
      <c r="F19" s="6" t="s">
        <v>1181</v>
      </c>
      <c r="G19" s="6" t="s">
        <v>3341</v>
      </c>
      <c r="H19" s="6" t="s">
        <v>1181</v>
      </c>
      <c r="I19" s="6" t="s">
        <v>302</v>
      </c>
      <c r="J19" s="6" t="s">
        <v>303</v>
      </c>
      <c r="K19" s="7">
        <v>14</v>
      </c>
      <c r="L19" s="6">
        <v>569265</v>
      </c>
      <c r="M19" s="6">
        <v>194278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8876931</v>
      </c>
      <c r="B20" s="4" t="s">
        <v>3342</v>
      </c>
      <c r="C20" s="5" t="s">
        <v>3343</v>
      </c>
      <c r="D20" s="6" t="s">
        <v>15</v>
      </c>
      <c r="E20" s="6" t="s">
        <v>72</v>
      </c>
      <c r="F20" s="6" t="s">
        <v>1181</v>
      </c>
      <c r="G20" s="6" t="s">
        <v>3341</v>
      </c>
      <c r="H20" s="6" t="s">
        <v>1181</v>
      </c>
      <c r="I20" s="6" t="s">
        <v>302</v>
      </c>
      <c r="J20" s="6" t="s">
        <v>303</v>
      </c>
      <c r="K20" s="7">
        <v>40</v>
      </c>
      <c r="L20" s="6">
        <v>569808</v>
      </c>
      <c r="M20" s="6">
        <v>194121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2544480</v>
      </c>
      <c r="B21" s="4" t="s">
        <v>3344</v>
      </c>
      <c r="C21" s="5" t="s">
        <v>3345</v>
      </c>
      <c r="D21" s="6" t="s">
        <v>15</v>
      </c>
      <c r="E21" s="6" t="s">
        <v>72</v>
      </c>
      <c r="F21" s="6" t="s">
        <v>1181</v>
      </c>
      <c r="G21" s="6" t="s">
        <v>3341</v>
      </c>
      <c r="H21" s="6" t="s">
        <v>1181</v>
      </c>
      <c r="I21" s="6" t="s">
        <v>302</v>
      </c>
      <c r="J21" s="6" t="s">
        <v>303</v>
      </c>
      <c r="K21" s="7">
        <v>41</v>
      </c>
      <c r="L21" s="6">
        <v>569813</v>
      </c>
      <c r="M21" s="6">
        <v>194030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2545945</v>
      </c>
      <c r="B22" s="4" t="s">
        <v>3348</v>
      </c>
      <c r="C22" s="5" t="s">
        <v>3349</v>
      </c>
      <c r="D22" s="6" t="s">
        <v>15</v>
      </c>
      <c r="E22" s="6" t="s">
        <v>72</v>
      </c>
      <c r="F22" s="6" t="s">
        <v>1181</v>
      </c>
      <c r="G22" s="6" t="s">
        <v>3341</v>
      </c>
      <c r="H22" s="6" t="s">
        <v>1181</v>
      </c>
      <c r="I22" s="6" t="s">
        <v>1080</v>
      </c>
      <c r="J22" s="6" t="s">
        <v>1081</v>
      </c>
      <c r="K22" s="7">
        <v>9</v>
      </c>
      <c r="L22" s="6">
        <v>569841</v>
      </c>
      <c r="M22" s="6">
        <v>194569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2544563</v>
      </c>
      <c r="B23" s="4" t="s">
        <v>3360</v>
      </c>
      <c r="C23" s="5" t="s">
        <v>3361</v>
      </c>
      <c r="D23" s="6" t="s">
        <v>15</v>
      </c>
      <c r="E23" s="6" t="s">
        <v>72</v>
      </c>
      <c r="F23" s="6" t="s">
        <v>1181</v>
      </c>
      <c r="G23" s="6" t="s">
        <v>3341</v>
      </c>
      <c r="H23" s="6" t="s">
        <v>1181</v>
      </c>
      <c r="I23" s="6" t="s">
        <v>20</v>
      </c>
      <c r="J23" s="6" t="s">
        <v>21</v>
      </c>
      <c r="K23" s="7">
        <v>11</v>
      </c>
      <c r="L23" s="6">
        <v>570208</v>
      </c>
      <c r="M23" s="6">
        <v>194241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" si="5">ROUND(Q23,2)+R23</f>
        <v>0</v>
      </c>
      <c r="T23" s="37"/>
      <c r="U23" s="37"/>
      <c r="V23" s="38">
        <f t="shared" si="3"/>
        <v>0</v>
      </c>
      <c r="W23" s="39">
        <f t="shared" ref="W23" si="6">ROUND(U23,2)+V23</f>
        <v>0</v>
      </c>
    </row>
  </sheetData>
  <sheetProtection algorithmName="SHA-512" hashValue="yM05WfaH4BkpqcmUZ5FWcYKi/eQAvvPJH2IV3wq00XddUw8pIhlRDVUIXWvMDIKjZCGrqtZ0cT4YSsC/vpF/gg==" saltValue="58yL9qFY2t81niRI6j4L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DB652-1597-41E3-BC82-A5F2D2CFA9C5}">
  <dimension ref="A1:W16"/>
  <sheetViews>
    <sheetView topLeftCell="A16" workbookViewId="0">
      <selection activeCell="H25" sqref="H2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226</v>
      </c>
      <c r="B2" s="8">
        <f>M14</f>
        <v>1</v>
      </c>
      <c r="C2" s="8" t="str">
        <f>E16</f>
        <v>NOWOTARSKI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2542831</v>
      </c>
      <c r="B16" s="4" t="s">
        <v>1173</v>
      </c>
      <c r="C16" s="5" t="s">
        <v>1174</v>
      </c>
      <c r="D16" s="6" t="s">
        <v>15</v>
      </c>
      <c r="E16" s="6" t="s">
        <v>72</v>
      </c>
      <c r="F16" s="6" t="s">
        <v>1161</v>
      </c>
      <c r="G16" s="6" t="s">
        <v>1171</v>
      </c>
      <c r="H16" s="6" t="s">
        <v>1172</v>
      </c>
      <c r="I16" s="6" t="s">
        <v>62</v>
      </c>
      <c r="J16" s="6" t="s">
        <v>22</v>
      </c>
      <c r="K16" s="7" t="s">
        <v>1175</v>
      </c>
      <c r="L16" s="6">
        <v>565737</v>
      </c>
      <c r="M16" s="6">
        <v>193132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e2Zz+FxmcdkirR7Tmooyn+T4no2i2ePUEqXPnvJnS6LDHbMGSQLTmME2EzXIuOTC/eIPUMUzT4Hqc+ieyX9a9A==" saltValue="4s93gOiRNd6qsGkB03tYI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E68D4-74CD-411E-AAEB-981CC31A324F}">
  <dimension ref="A1:W20"/>
  <sheetViews>
    <sheetView workbookViewId="0">
      <selection activeCell="F19" sqref="F19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225</v>
      </c>
      <c r="B2" s="8">
        <f>M14</f>
        <v>5</v>
      </c>
      <c r="C2" s="8" t="str">
        <f>E17</f>
        <v>NOWOTARSKI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ROUND(SUM(Q16:Q354),2)*60</f>
        <v>0</v>
      </c>
      <c r="K4" s="9">
        <f>SUM(R16:R354)*60</f>
        <v>0</v>
      </c>
      <c r="L4" s="23">
        <f>SUM(S16:S354)*60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ROUND(SUM(U16:U354),2)*60</f>
        <v>0</v>
      </c>
      <c r="K5" s="9">
        <f>SUM(V16:V354)*60</f>
        <v>0</v>
      </c>
      <c r="L5" s="23">
        <f>SUM(W16:W354)*60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2512083</v>
      </c>
      <c r="B16" s="4" t="s">
        <v>1097</v>
      </c>
      <c r="C16" s="5" t="s">
        <v>1098</v>
      </c>
      <c r="D16" s="6" t="s">
        <v>15</v>
      </c>
      <c r="E16" s="6" t="s">
        <v>72</v>
      </c>
      <c r="F16" s="6" t="s">
        <v>1087</v>
      </c>
      <c r="G16" s="6" t="s">
        <v>1090</v>
      </c>
      <c r="H16" s="6" t="s">
        <v>1087</v>
      </c>
      <c r="I16" s="6" t="s">
        <v>1099</v>
      </c>
      <c r="J16" s="6" t="s">
        <v>1100</v>
      </c>
      <c r="K16" s="7">
        <v>144</v>
      </c>
      <c r="L16" s="6">
        <v>561544</v>
      </c>
      <c r="M16" s="6">
        <v>175209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2506507</v>
      </c>
      <c r="B17" s="4" t="s">
        <v>3288</v>
      </c>
      <c r="C17" s="5" t="s">
        <v>3289</v>
      </c>
      <c r="D17" s="6" t="s">
        <v>15</v>
      </c>
      <c r="E17" s="6" t="s">
        <v>72</v>
      </c>
      <c r="F17" s="6" t="s">
        <v>1157</v>
      </c>
      <c r="G17" s="6" t="s">
        <v>3287</v>
      </c>
      <c r="H17" s="6" t="s">
        <v>1157</v>
      </c>
      <c r="I17" s="6" t="s">
        <v>3290</v>
      </c>
      <c r="J17" s="6" t="s">
        <v>3291</v>
      </c>
      <c r="K17" s="7">
        <v>1</v>
      </c>
      <c r="L17" s="6">
        <v>574561</v>
      </c>
      <c r="M17" s="6">
        <v>179967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25">
      <c r="A18" s="4">
        <v>2545907</v>
      </c>
      <c r="B18" s="4" t="s">
        <v>3346</v>
      </c>
      <c r="C18" s="5" t="s">
        <v>3347</v>
      </c>
      <c r="D18" s="6" t="s">
        <v>15</v>
      </c>
      <c r="E18" s="6" t="s">
        <v>72</v>
      </c>
      <c r="F18" s="6" t="s">
        <v>1181</v>
      </c>
      <c r="G18" s="6" t="s">
        <v>3341</v>
      </c>
      <c r="H18" s="6" t="s">
        <v>1181</v>
      </c>
      <c r="I18" s="6" t="s">
        <v>302</v>
      </c>
      <c r="J18" s="6" t="s">
        <v>303</v>
      </c>
      <c r="K18" s="7">
        <v>48</v>
      </c>
      <c r="L18" s="6">
        <v>569883</v>
      </c>
      <c r="M18" s="6">
        <v>193964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8613245</v>
      </c>
      <c r="B19" s="4" t="s">
        <v>3350</v>
      </c>
      <c r="C19" s="5" t="s">
        <v>3351</v>
      </c>
      <c r="D19" s="6" t="s">
        <v>15</v>
      </c>
      <c r="E19" s="6" t="s">
        <v>72</v>
      </c>
      <c r="F19" s="6" t="s">
        <v>1181</v>
      </c>
      <c r="G19" s="6" t="s">
        <v>3341</v>
      </c>
      <c r="H19" s="6" t="s">
        <v>1181</v>
      </c>
      <c r="I19" s="6" t="s">
        <v>1650</v>
      </c>
      <c r="J19" s="6" t="s">
        <v>1651</v>
      </c>
      <c r="K19" s="7">
        <v>49</v>
      </c>
      <c r="L19" s="6">
        <v>568733</v>
      </c>
      <c r="M19" s="6">
        <v>194070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2544556</v>
      </c>
      <c r="B20" s="4" t="s">
        <v>3362</v>
      </c>
      <c r="C20" s="5" t="s">
        <v>3363</v>
      </c>
      <c r="D20" s="6" t="s">
        <v>15</v>
      </c>
      <c r="E20" s="6" t="s">
        <v>72</v>
      </c>
      <c r="F20" s="6" t="s">
        <v>1181</v>
      </c>
      <c r="G20" s="6" t="s">
        <v>3341</v>
      </c>
      <c r="H20" s="6" t="s">
        <v>1181</v>
      </c>
      <c r="I20" s="6" t="s">
        <v>1775</v>
      </c>
      <c r="J20" s="6" t="s">
        <v>1776</v>
      </c>
      <c r="K20" s="7">
        <v>10</v>
      </c>
      <c r="L20" s="6">
        <v>570133</v>
      </c>
      <c r="M20" s="6">
        <v>194182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T4WHkZ0mKdL5ggenioLStiF1TYv+sQ+zgWxAhHK3E94WqiymmC2mhhYGRpHfvyTpqI2X4sA9c6iAb9P6J1TLgA==" saltValue="AQWn81k6yBb7BRGlgIV/9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2B1C6-446D-4F5D-AE78-24266AD33C4C}">
  <dimension ref="A1:W17"/>
  <sheetViews>
    <sheetView workbookViewId="0">
      <selection activeCell="A18" sqref="A18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224</v>
      </c>
      <c r="B2" s="8">
        <f>M14</f>
        <v>2</v>
      </c>
      <c r="C2" s="8" t="str">
        <f>E17</f>
        <v>NOWOSĄDECKI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2499241</v>
      </c>
      <c r="B16" s="4" t="s">
        <v>3372</v>
      </c>
      <c r="C16" s="5" t="s">
        <v>3373</v>
      </c>
      <c r="D16" s="6" t="s">
        <v>15</v>
      </c>
      <c r="E16" s="6" t="s">
        <v>1086</v>
      </c>
      <c r="F16" s="6" t="s">
        <v>1188</v>
      </c>
      <c r="G16" s="6" t="s">
        <v>3374</v>
      </c>
      <c r="H16" s="6" t="s">
        <v>1188</v>
      </c>
      <c r="I16" s="6" t="s">
        <v>3375</v>
      </c>
      <c r="J16" s="6" t="s">
        <v>3376</v>
      </c>
      <c r="K16" s="7">
        <v>2</v>
      </c>
      <c r="L16" s="6">
        <v>618045</v>
      </c>
      <c r="M16" s="6">
        <v>190255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2499271</v>
      </c>
      <c r="B17" s="4" t="s">
        <v>3377</v>
      </c>
      <c r="C17" s="5" t="s">
        <v>3378</v>
      </c>
      <c r="D17" s="6" t="s">
        <v>15</v>
      </c>
      <c r="E17" s="6" t="s">
        <v>1086</v>
      </c>
      <c r="F17" s="6" t="s">
        <v>1188</v>
      </c>
      <c r="G17" s="6" t="s">
        <v>3374</v>
      </c>
      <c r="H17" s="6" t="s">
        <v>1188</v>
      </c>
      <c r="I17" s="6" t="s">
        <v>3379</v>
      </c>
      <c r="J17" s="6" t="s">
        <v>3380</v>
      </c>
      <c r="K17" s="7">
        <v>15</v>
      </c>
      <c r="L17" s="6">
        <v>618382</v>
      </c>
      <c r="M17" s="6">
        <v>189791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Qs+7n9w1YwpTqrh1bPoJFjN2L9mH5p9uB5/8Ul8MXklyMey7UCwGZM378hAHuTOEPU9cPtJGx9we38+erZBK8w==" saltValue="A7z8EAR9NctScQU+feuNn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B6A01-54D4-44AB-9427-E17D5740AA2E}">
  <dimension ref="A1:W21"/>
  <sheetViews>
    <sheetView workbookViewId="0">
      <selection activeCell="A22" sqref="A22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223</v>
      </c>
      <c r="B2" s="8">
        <f>M14</f>
        <v>6</v>
      </c>
      <c r="C2" s="8" t="str">
        <f>E17</f>
        <v>NOWOSĄDECKI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6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2487103</v>
      </c>
      <c r="B16" s="4" t="s">
        <v>1147</v>
      </c>
      <c r="C16" s="5" t="s">
        <v>1148</v>
      </c>
      <c r="D16" s="6" t="s">
        <v>15</v>
      </c>
      <c r="E16" s="6" t="s">
        <v>1086</v>
      </c>
      <c r="F16" s="6" t="s">
        <v>1146</v>
      </c>
      <c r="G16" s="6" t="s">
        <v>1149</v>
      </c>
      <c r="H16" s="6" t="s">
        <v>1150</v>
      </c>
      <c r="I16" s="6" t="s">
        <v>62</v>
      </c>
      <c r="J16" s="6" t="s">
        <v>22</v>
      </c>
      <c r="K16" s="7">
        <v>42</v>
      </c>
      <c r="L16" s="6">
        <v>641174</v>
      </c>
      <c r="M16" s="6">
        <v>168848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2487924</v>
      </c>
      <c r="B17" s="4" t="s">
        <v>1151</v>
      </c>
      <c r="C17" s="5" t="s">
        <v>1152</v>
      </c>
      <c r="D17" s="6" t="s">
        <v>15</v>
      </c>
      <c r="E17" s="6" t="s">
        <v>1086</v>
      </c>
      <c r="F17" s="6" t="s">
        <v>1146</v>
      </c>
      <c r="G17" s="6" t="s">
        <v>1153</v>
      </c>
      <c r="H17" s="6" t="s">
        <v>1154</v>
      </c>
      <c r="I17" s="6" t="s">
        <v>62</v>
      </c>
      <c r="J17" s="6" t="s">
        <v>22</v>
      </c>
      <c r="K17" s="7" t="s">
        <v>1155</v>
      </c>
      <c r="L17" s="6">
        <v>630347</v>
      </c>
      <c r="M17" s="6">
        <v>169281</v>
      </c>
      <c r="N17" s="6">
        <v>1</v>
      </c>
      <c r="O17" s="37"/>
      <c r="P17" s="37"/>
      <c r="Q17" s="37"/>
      <c r="R17" s="38">
        <f t="shared" ref="R17:R21" si="1">ROUND(Q17*0.23,2)</f>
        <v>0</v>
      </c>
      <c r="S17" s="39">
        <f t="shared" ref="S17:S21" si="2">ROUND(Q17,2)+R17</f>
        <v>0</v>
      </c>
      <c r="T17" s="37"/>
      <c r="U17" s="37"/>
      <c r="V17" s="38">
        <f t="shared" ref="V17:V21" si="3">ROUND(U17*0.23,2)</f>
        <v>0</v>
      </c>
      <c r="W17" s="39">
        <f t="shared" ref="W17:W21" si="4">ROUND(U17,2)+V17</f>
        <v>0</v>
      </c>
    </row>
    <row r="18" spans="1:23" x14ac:dyDescent="0.25">
      <c r="A18" s="4">
        <v>2474003</v>
      </c>
      <c r="B18" s="4" t="s">
        <v>3244</v>
      </c>
      <c r="C18" s="5" t="s">
        <v>3245</v>
      </c>
      <c r="D18" s="6" t="s">
        <v>15</v>
      </c>
      <c r="E18" s="6" t="s">
        <v>1086</v>
      </c>
      <c r="F18" s="6" t="s">
        <v>1133</v>
      </c>
      <c r="G18" s="6" t="s">
        <v>3243</v>
      </c>
      <c r="H18" s="6" t="s">
        <v>1133</v>
      </c>
      <c r="I18" s="6" t="s">
        <v>3246</v>
      </c>
      <c r="J18" s="6" t="s">
        <v>3247</v>
      </c>
      <c r="K18" s="7">
        <v>158</v>
      </c>
      <c r="L18" s="6">
        <v>641882</v>
      </c>
      <c r="M18" s="6">
        <v>171853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2474089</v>
      </c>
      <c r="B19" s="4" t="s">
        <v>3248</v>
      </c>
      <c r="C19" s="5" t="s">
        <v>3249</v>
      </c>
      <c r="D19" s="6" t="s">
        <v>15</v>
      </c>
      <c r="E19" s="6" t="s">
        <v>1086</v>
      </c>
      <c r="F19" s="6" t="s">
        <v>1133</v>
      </c>
      <c r="G19" s="6" t="s">
        <v>3243</v>
      </c>
      <c r="H19" s="6" t="s">
        <v>1133</v>
      </c>
      <c r="I19" s="6" t="s">
        <v>1762</v>
      </c>
      <c r="J19" s="6" t="s">
        <v>1763</v>
      </c>
      <c r="K19" s="7">
        <v>3</v>
      </c>
      <c r="L19" s="6">
        <v>641803</v>
      </c>
      <c r="M19" s="6">
        <v>172406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2473649</v>
      </c>
      <c r="B20" s="4" t="s">
        <v>3250</v>
      </c>
      <c r="C20" s="5" t="s">
        <v>3251</v>
      </c>
      <c r="D20" s="6" t="s">
        <v>15</v>
      </c>
      <c r="E20" s="6" t="s">
        <v>1086</v>
      </c>
      <c r="F20" s="6" t="s">
        <v>1133</v>
      </c>
      <c r="G20" s="6" t="s">
        <v>3243</v>
      </c>
      <c r="H20" s="6" t="s">
        <v>1133</v>
      </c>
      <c r="I20" s="6" t="s">
        <v>34</v>
      </c>
      <c r="J20" s="6" t="s">
        <v>35</v>
      </c>
      <c r="K20" s="7">
        <v>3</v>
      </c>
      <c r="L20" s="6">
        <v>641651</v>
      </c>
      <c r="M20" s="6">
        <v>174003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2485530</v>
      </c>
      <c r="B21" s="4" t="s">
        <v>3283</v>
      </c>
      <c r="C21" s="5" t="s">
        <v>3284</v>
      </c>
      <c r="D21" s="6" t="s">
        <v>15</v>
      </c>
      <c r="E21" s="6" t="s">
        <v>1086</v>
      </c>
      <c r="F21" s="6" t="s">
        <v>1146</v>
      </c>
      <c r="G21" s="6" t="s">
        <v>3282</v>
      </c>
      <c r="H21" s="6" t="s">
        <v>1146</v>
      </c>
      <c r="I21" s="6" t="s">
        <v>1079</v>
      </c>
      <c r="J21" s="6" t="s">
        <v>654</v>
      </c>
      <c r="K21" s="7">
        <v>13</v>
      </c>
      <c r="L21" s="6">
        <v>637839</v>
      </c>
      <c r="M21" s="6">
        <v>167244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</sheetData>
  <sheetProtection algorithmName="SHA-512" hashValue="HcY3uF2G7wl40T4SNDlGgQLlghKcNQBIdtZlDDd30fb8C1f3Bh2i7hz6KkTub09nJ7HZzouioxzOYBnOO65y1Q==" saltValue="SwlhYnzpEs/rvDhP+Ae/r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DB472-5637-48F8-B003-AA34AD7D08BD}">
  <dimension ref="A1:W17"/>
  <sheetViews>
    <sheetView workbookViewId="0">
      <selection activeCell="O19" sqref="O19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267</v>
      </c>
      <c r="B2" s="8">
        <f>M14</f>
        <v>2</v>
      </c>
      <c r="C2" s="8" t="str">
        <f>E17</f>
        <v>WIELICKI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2798368</v>
      </c>
      <c r="B16" s="4" t="s">
        <v>3086</v>
      </c>
      <c r="C16" s="5" t="s">
        <v>3087</v>
      </c>
      <c r="D16" s="6" t="s">
        <v>15</v>
      </c>
      <c r="E16" s="6" t="s">
        <v>651</v>
      </c>
      <c r="F16" s="6" t="s">
        <v>973</v>
      </c>
      <c r="G16" s="6" t="s">
        <v>3084</v>
      </c>
      <c r="H16" s="6" t="s">
        <v>973</v>
      </c>
      <c r="I16" s="6" t="s">
        <v>3088</v>
      </c>
      <c r="J16" s="6" t="s">
        <v>3089</v>
      </c>
      <c r="K16" s="7">
        <v>6</v>
      </c>
      <c r="L16" s="6">
        <v>575949</v>
      </c>
      <c r="M16" s="6">
        <v>235570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2796662</v>
      </c>
      <c r="B17" s="4" t="s">
        <v>3090</v>
      </c>
      <c r="C17" s="5" t="s">
        <v>3091</v>
      </c>
      <c r="D17" s="6" t="s">
        <v>15</v>
      </c>
      <c r="E17" s="6" t="s">
        <v>651</v>
      </c>
      <c r="F17" s="6" t="s">
        <v>973</v>
      </c>
      <c r="G17" s="6" t="s">
        <v>3084</v>
      </c>
      <c r="H17" s="6" t="s">
        <v>973</v>
      </c>
      <c r="I17" s="6" t="s">
        <v>3092</v>
      </c>
      <c r="J17" s="6" t="s">
        <v>3093</v>
      </c>
      <c r="K17" s="7">
        <v>26</v>
      </c>
      <c r="L17" s="6">
        <v>576205</v>
      </c>
      <c r="M17" s="6">
        <v>235947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R5k45oSnX30HzGd4gL4Nwflii086nUvvUwvkTgmuilhLY7O/tIoXoUMQ1wG158oj0GoPUJsRaOkv4m/qHHbJsQ==" saltValue="+JgvGbtp3GMGjwHsUBXqz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6D4C-8137-4F88-8733-F8DB919D4CA5}">
  <dimension ref="A1:W17"/>
  <sheetViews>
    <sheetView workbookViewId="0">
      <selection activeCell="B15" sqref="B1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222</v>
      </c>
      <c r="B2" s="8">
        <f>M14</f>
        <v>2</v>
      </c>
      <c r="C2" s="8" t="str">
        <f>E17</f>
        <v>MYŚLENICKI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2444182</v>
      </c>
      <c r="B16" s="4" t="s">
        <v>952</v>
      </c>
      <c r="C16" s="5" t="s">
        <v>953</v>
      </c>
      <c r="D16" s="6" t="s">
        <v>15</v>
      </c>
      <c r="E16" s="6" t="s">
        <v>669</v>
      </c>
      <c r="F16" s="6" t="s">
        <v>951</v>
      </c>
      <c r="G16" s="6" t="s">
        <v>954</v>
      </c>
      <c r="H16" s="6" t="s">
        <v>955</v>
      </c>
      <c r="I16" s="6" t="s">
        <v>62</v>
      </c>
      <c r="J16" s="6" t="s">
        <v>22</v>
      </c>
      <c r="K16" s="7">
        <v>82</v>
      </c>
      <c r="L16" s="6">
        <v>566225</v>
      </c>
      <c r="M16" s="6">
        <v>208243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2445016</v>
      </c>
      <c r="B17" s="4" t="s">
        <v>956</v>
      </c>
      <c r="C17" s="5" t="s">
        <v>957</v>
      </c>
      <c r="D17" s="6" t="s">
        <v>15</v>
      </c>
      <c r="E17" s="6" t="s">
        <v>669</v>
      </c>
      <c r="F17" s="6" t="s">
        <v>951</v>
      </c>
      <c r="G17" s="6" t="s">
        <v>958</v>
      </c>
      <c r="H17" s="6" t="s">
        <v>951</v>
      </c>
      <c r="I17" s="6" t="s">
        <v>62</v>
      </c>
      <c r="J17" s="6" t="s">
        <v>22</v>
      </c>
      <c r="K17" s="7">
        <v>379</v>
      </c>
      <c r="L17" s="6">
        <v>563365</v>
      </c>
      <c r="M17" s="6">
        <v>207707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uiX9/7Ko6DMuQ1eqZ/kvKiMdT8Bh00Jb6z4mTjatHCuQjPPFf9tyW1ZhtPuAKU7hZfykJCYu2a7SBJg8mph9FA==" saltValue="gC2mlHudbbWZpJkFllL1/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F051-A2C1-4EE8-8F4B-A5526627EBB0}">
  <dimension ref="A1:W17"/>
  <sheetViews>
    <sheetView topLeftCell="A10" workbookViewId="0">
      <selection activeCell="K25" sqref="K2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221</v>
      </c>
      <c r="B2" s="8">
        <f>M14</f>
        <v>2</v>
      </c>
      <c r="C2" s="8" t="str">
        <f>E17</f>
        <v>MYŚLENICKI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ROUND(SUM(Q16:Q349),2)*60</f>
        <v>0</v>
      </c>
      <c r="K4" s="9">
        <f>SUM(R16:R349)*60</f>
        <v>0</v>
      </c>
      <c r="L4" s="23">
        <f>SUM(S16:S349)*60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ROUND(SUM(U16:U349),2)*60</f>
        <v>0</v>
      </c>
      <c r="K5" s="9">
        <f>SUM(V16:V349)*60</f>
        <v>0</v>
      </c>
      <c r="L5" s="23">
        <f>SUM(W16:W349)*60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2438731</v>
      </c>
      <c r="B16" s="4" t="s">
        <v>853</v>
      </c>
      <c r="C16" s="5" t="s">
        <v>854</v>
      </c>
      <c r="D16" s="6" t="s">
        <v>15</v>
      </c>
      <c r="E16" s="6" t="s">
        <v>669</v>
      </c>
      <c r="F16" s="6" t="s">
        <v>852</v>
      </c>
      <c r="G16" s="6" t="s">
        <v>855</v>
      </c>
      <c r="H16" s="6" t="s">
        <v>856</v>
      </c>
      <c r="I16" s="6" t="s">
        <v>857</v>
      </c>
      <c r="J16" s="6" t="s">
        <v>858</v>
      </c>
      <c r="K16" s="7">
        <v>123</v>
      </c>
      <c r="L16" s="6">
        <v>573403</v>
      </c>
      <c r="M16" s="6">
        <v>224359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2441189</v>
      </c>
      <c r="B17" s="4" t="s">
        <v>918</v>
      </c>
      <c r="C17" s="5" t="s">
        <v>919</v>
      </c>
      <c r="D17" s="6" t="s">
        <v>15</v>
      </c>
      <c r="E17" s="6" t="s">
        <v>669</v>
      </c>
      <c r="F17" s="6" t="s">
        <v>45</v>
      </c>
      <c r="G17" s="6" t="s">
        <v>920</v>
      </c>
      <c r="H17" s="6" t="s">
        <v>921</v>
      </c>
      <c r="I17" s="6" t="s">
        <v>62</v>
      </c>
      <c r="J17" s="6" t="s">
        <v>22</v>
      </c>
      <c r="K17" s="7">
        <v>222</v>
      </c>
      <c r="L17" s="6">
        <v>556913</v>
      </c>
      <c r="M17" s="6">
        <v>223137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JD19bcpYDBmw+N2QlKVjLLuKMOv+QjOavFGqYIrlAIH6978FYoGngNemoKmvgYsGMXhehZe5KHXsQRNmELuEuw==" saltValue="7yiRPCM9TVQcSh3dngY1G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215B-58A0-4A1E-A4EF-3943039525F7}">
  <dimension ref="A1:W17"/>
  <sheetViews>
    <sheetView topLeftCell="A13" workbookViewId="0">
      <selection activeCell="F15" sqref="F1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220</v>
      </c>
      <c r="B2" s="8">
        <f>M14</f>
        <v>2</v>
      </c>
      <c r="C2" s="8" t="str">
        <f>E17</f>
        <v>MYŚLENICKI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2420392</v>
      </c>
      <c r="B16" s="4" t="s">
        <v>798</v>
      </c>
      <c r="C16" s="5" t="s">
        <v>799</v>
      </c>
      <c r="D16" s="6" t="s">
        <v>15</v>
      </c>
      <c r="E16" s="6" t="s">
        <v>669</v>
      </c>
      <c r="F16" s="6" t="s">
        <v>800</v>
      </c>
      <c r="G16" s="6" t="s">
        <v>801</v>
      </c>
      <c r="H16" s="6" t="s">
        <v>802</v>
      </c>
      <c r="I16" s="6" t="s">
        <v>62</v>
      </c>
      <c r="J16" s="6" t="s">
        <v>22</v>
      </c>
      <c r="K16" s="7">
        <v>14</v>
      </c>
      <c r="L16" s="6">
        <v>561892</v>
      </c>
      <c r="M16" s="6">
        <v>223429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2421375</v>
      </c>
      <c r="B17" s="4" t="s">
        <v>811</v>
      </c>
      <c r="C17" s="5" t="s">
        <v>812</v>
      </c>
      <c r="D17" s="6" t="s">
        <v>15</v>
      </c>
      <c r="E17" s="6" t="s">
        <v>669</v>
      </c>
      <c r="F17" s="6" t="s">
        <v>800</v>
      </c>
      <c r="G17" s="6" t="s">
        <v>813</v>
      </c>
      <c r="H17" s="6" t="s">
        <v>814</v>
      </c>
      <c r="I17" s="6" t="s">
        <v>62</v>
      </c>
      <c r="J17" s="6" t="s">
        <v>22</v>
      </c>
      <c r="K17" s="7">
        <v>20</v>
      </c>
      <c r="L17" s="6">
        <v>572433</v>
      </c>
      <c r="M17" s="6">
        <v>220442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/fhfWeKsAXIFBQQTNJos3pKy6YuIAVc84bicKsVBhXem1fF/pqd5vbSia7Lgj+bFFDOQniqmR9AL8XjNT+9nfw==" saltValue="9lHG5BxlHnynYI/fUAK6P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121BF-037D-4510-9D47-BFDFB5FE0D5A}">
  <dimension ref="A1:W29"/>
  <sheetViews>
    <sheetView workbookViewId="0">
      <selection activeCell="A30" sqref="A30:XFD49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219</v>
      </c>
      <c r="B2" s="8">
        <f>M14</f>
        <v>14</v>
      </c>
      <c r="C2" s="8" t="str">
        <f>E17</f>
        <v>MYŚLENICKI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ROUND(SUM(Q16:Q336),2)*60</f>
        <v>0</v>
      </c>
      <c r="K4" s="9">
        <f>SUM(R16:R336)*60</f>
        <v>0</v>
      </c>
      <c r="L4" s="23">
        <f>SUM(S16:S336)*60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ROUND(SUM(U16:U336),2)*60</f>
        <v>0</v>
      </c>
      <c r="K5" s="9">
        <f>SUM(V16:V336)*60</f>
        <v>0</v>
      </c>
      <c r="L5" s="23">
        <f>SUM(W16:W336)*60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14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2421270</v>
      </c>
      <c r="B16" s="4" t="s">
        <v>807</v>
      </c>
      <c r="C16" s="5" t="s">
        <v>808</v>
      </c>
      <c r="D16" s="6" t="s">
        <v>15</v>
      </c>
      <c r="E16" s="6" t="s">
        <v>669</v>
      </c>
      <c r="F16" s="6" t="s">
        <v>800</v>
      </c>
      <c r="G16" s="6" t="s">
        <v>809</v>
      </c>
      <c r="H16" s="6" t="s">
        <v>810</v>
      </c>
      <c r="I16" s="6" t="s">
        <v>62</v>
      </c>
      <c r="J16" s="6" t="s">
        <v>22</v>
      </c>
      <c r="K16" s="7">
        <v>284</v>
      </c>
      <c r="L16" s="6">
        <v>563861</v>
      </c>
      <c r="M16" s="6">
        <v>218218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2422382</v>
      </c>
      <c r="B17" s="4" t="s">
        <v>815</v>
      </c>
      <c r="C17" s="5" t="s">
        <v>816</v>
      </c>
      <c r="D17" s="6" t="s">
        <v>15</v>
      </c>
      <c r="E17" s="6" t="s">
        <v>669</v>
      </c>
      <c r="F17" s="6" t="s">
        <v>800</v>
      </c>
      <c r="G17" s="6" t="s">
        <v>817</v>
      </c>
      <c r="H17" s="6" t="s">
        <v>818</v>
      </c>
      <c r="I17" s="6" t="s">
        <v>62</v>
      </c>
      <c r="J17" s="6" t="s">
        <v>22</v>
      </c>
      <c r="K17" s="7">
        <v>297</v>
      </c>
      <c r="L17" s="6">
        <v>562923</v>
      </c>
      <c r="M17" s="6">
        <v>225688</v>
      </c>
      <c r="N17" s="6">
        <v>1</v>
      </c>
      <c r="O17" s="37"/>
      <c r="P17" s="37"/>
      <c r="Q17" s="37"/>
      <c r="R17" s="38">
        <f t="shared" ref="R17:R29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9" si="3">ROUND(U17*0.23,2)</f>
        <v>0</v>
      </c>
      <c r="W17" s="39">
        <f t="shared" ref="W17:W22" si="4">ROUND(U17,2)+V17</f>
        <v>0</v>
      </c>
    </row>
    <row r="18" spans="1:23" x14ac:dyDescent="0.25">
      <c r="A18" s="4">
        <v>2422839</v>
      </c>
      <c r="B18" s="4" t="s">
        <v>819</v>
      </c>
      <c r="C18" s="5" t="s">
        <v>820</v>
      </c>
      <c r="D18" s="6" t="s">
        <v>15</v>
      </c>
      <c r="E18" s="6" t="s">
        <v>669</v>
      </c>
      <c r="F18" s="6" t="s">
        <v>800</v>
      </c>
      <c r="G18" s="6" t="s">
        <v>821</v>
      </c>
      <c r="H18" s="6" t="s">
        <v>822</v>
      </c>
      <c r="I18" s="6" t="s">
        <v>62</v>
      </c>
      <c r="J18" s="6" t="s">
        <v>22</v>
      </c>
      <c r="K18" s="7">
        <v>48</v>
      </c>
      <c r="L18" s="6">
        <v>560530</v>
      </c>
      <c r="M18" s="6">
        <v>217688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2425122</v>
      </c>
      <c r="B19" s="4" t="s">
        <v>831</v>
      </c>
      <c r="C19" s="5" t="s">
        <v>832</v>
      </c>
      <c r="D19" s="6" t="s">
        <v>15</v>
      </c>
      <c r="E19" s="6" t="s">
        <v>669</v>
      </c>
      <c r="F19" s="6" t="s">
        <v>800</v>
      </c>
      <c r="G19" s="6" t="s">
        <v>833</v>
      </c>
      <c r="H19" s="6" t="s">
        <v>834</v>
      </c>
      <c r="I19" s="6" t="s">
        <v>62</v>
      </c>
      <c r="J19" s="6" t="s">
        <v>22</v>
      </c>
      <c r="K19" s="7">
        <v>100</v>
      </c>
      <c r="L19" s="6">
        <v>570595</v>
      </c>
      <c r="M19" s="6">
        <v>219831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2431018</v>
      </c>
      <c r="B20" s="4" t="s">
        <v>841</v>
      </c>
      <c r="C20" s="5" t="s">
        <v>842</v>
      </c>
      <c r="D20" s="6" t="s">
        <v>15</v>
      </c>
      <c r="E20" s="6" t="s">
        <v>669</v>
      </c>
      <c r="F20" s="6" t="s">
        <v>840</v>
      </c>
      <c r="G20" s="6" t="s">
        <v>843</v>
      </c>
      <c r="H20" s="6" t="s">
        <v>844</v>
      </c>
      <c r="I20" s="6" t="s">
        <v>62</v>
      </c>
      <c r="J20" s="6" t="s">
        <v>22</v>
      </c>
      <c r="K20" s="7">
        <v>444</v>
      </c>
      <c r="L20" s="6">
        <v>561363</v>
      </c>
      <c r="M20" s="6">
        <v>213913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2441414</v>
      </c>
      <c r="B21" s="4" t="s">
        <v>922</v>
      </c>
      <c r="C21" s="5" t="s">
        <v>923</v>
      </c>
      <c r="D21" s="6" t="s">
        <v>15</v>
      </c>
      <c r="E21" s="6" t="s">
        <v>669</v>
      </c>
      <c r="F21" s="6" t="s">
        <v>45</v>
      </c>
      <c r="G21" s="6" t="s">
        <v>924</v>
      </c>
      <c r="H21" s="6" t="s">
        <v>925</v>
      </c>
      <c r="I21" s="6" t="s">
        <v>62</v>
      </c>
      <c r="J21" s="6" t="s">
        <v>22</v>
      </c>
      <c r="K21" s="7">
        <v>179</v>
      </c>
      <c r="L21" s="6">
        <v>555918</v>
      </c>
      <c r="M21" s="6">
        <v>216144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2443231</v>
      </c>
      <c r="B22" s="4" t="s">
        <v>926</v>
      </c>
      <c r="C22" s="5" t="s">
        <v>927</v>
      </c>
      <c r="D22" s="6" t="s">
        <v>15</v>
      </c>
      <c r="E22" s="6" t="s">
        <v>669</v>
      </c>
      <c r="F22" s="6" t="s">
        <v>45</v>
      </c>
      <c r="G22" s="6" t="s">
        <v>928</v>
      </c>
      <c r="H22" s="6" t="s">
        <v>929</v>
      </c>
      <c r="I22" s="6" t="s">
        <v>34</v>
      </c>
      <c r="J22" s="6" t="s">
        <v>35</v>
      </c>
      <c r="K22" s="7">
        <v>55</v>
      </c>
      <c r="L22" s="6">
        <v>559835</v>
      </c>
      <c r="M22" s="6">
        <v>221144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2447790</v>
      </c>
      <c r="B23" s="4" t="s">
        <v>1026</v>
      </c>
      <c r="C23" s="5" t="s">
        <v>1027</v>
      </c>
      <c r="D23" s="6" t="s">
        <v>15</v>
      </c>
      <c r="E23" s="6" t="s">
        <v>669</v>
      </c>
      <c r="F23" s="6" t="s">
        <v>1025</v>
      </c>
      <c r="G23" s="6" t="s">
        <v>1028</v>
      </c>
      <c r="H23" s="6" t="s">
        <v>1025</v>
      </c>
      <c r="I23" s="6" t="s">
        <v>62</v>
      </c>
      <c r="J23" s="6" t="s">
        <v>22</v>
      </c>
      <c r="K23" s="7" t="s">
        <v>1029</v>
      </c>
      <c r="L23" s="6">
        <v>580570</v>
      </c>
      <c r="M23" s="6">
        <v>213912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9" si="5">ROUND(Q23,2)+R23</f>
        <v>0</v>
      </c>
      <c r="T23" s="37"/>
      <c r="U23" s="37"/>
      <c r="V23" s="38">
        <f t="shared" si="3"/>
        <v>0</v>
      </c>
      <c r="W23" s="39">
        <f t="shared" ref="W23:W29" si="6">ROUND(U23,2)+V23</f>
        <v>0</v>
      </c>
    </row>
    <row r="24" spans="1:23" x14ac:dyDescent="0.25">
      <c r="A24" s="4">
        <v>2415544</v>
      </c>
      <c r="B24" s="4" t="s">
        <v>1138</v>
      </c>
      <c r="C24" s="5" t="s">
        <v>1139</v>
      </c>
      <c r="D24" s="6" t="s">
        <v>15</v>
      </c>
      <c r="E24" s="6" t="s">
        <v>669</v>
      </c>
      <c r="F24" s="6" t="s">
        <v>1137</v>
      </c>
      <c r="G24" s="6" t="s">
        <v>1140</v>
      </c>
      <c r="H24" s="6" t="s">
        <v>1141</v>
      </c>
      <c r="I24" s="6" t="s">
        <v>62</v>
      </c>
      <c r="J24" s="6" t="s">
        <v>22</v>
      </c>
      <c r="K24" s="7">
        <v>1</v>
      </c>
      <c r="L24" s="6">
        <v>566093</v>
      </c>
      <c r="M24" s="6">
        <v>197417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2415586</v>
      </c>
      <c r="B25" s="4" t="s">
        <v>1142</v>
      </c>
      <c r="C25" s="5" t="s">
        <v>1143</v>
      </c>
      <c r="D25" s="6" t="s">
        <v>15</v>
      </c>
      <c r="E25" s="6" t="s">
        <v>669</v>
      </c>
      <c r="F25" s="6" t="s">
        <v>1137</v>
      </c>
      <c r="G25" s="6" t="s">
        <v>1140</v>
      </c>
      <c r="H25" s="6" t="s">
        <v>1141</v>
      </c>
      <c r="I25" s="6" t="s">
        <v>62</v>
      </c>
      <c r="J25" s="6" t="s">
        <v>22</v>
      </c>
      <c r="K25" s="7">
        <v>685</v>
      </c>
      <c r="L25" s="6">
        <v>566390</v>
      </c>
      <c r="M25" s="6">
        <v>197313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2418783</v>
      </c>
      <c r="B26" s="4" t="s">
        <v>3005</v>
      </c>
      <c r="C26" s="5" t="s">
        <v>3006</v>
      </c>
      <c r="D26" s="6" t="s">
        <v>15</v>
      </c>
      <c r="E26" s="6" t="s">
        <v>669</v>
      </c>
      <c r="F26" s="6" t="s">
        <v>800</v>
      </c>
      <c r="G26" s="6" t="s">
        <v>3004</v>
      </c>
      <c r="H26" s="6" t="s">
        <v>800</v>
      </c>
      <c r="I26" s="6" t="s">
        <v>1131</v>
      </c>
      <c r="J26" s="6" t="s">
        <v>1132</v>
      </c>
      <c r="K26" s="7">
        <v>8</v>
      </c>
      <c r="L26" s="6">
        <v>567860</v>
      </c>
      <c r="M26" s="6">
        <v>218534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2419313</v>
      </c>
      <c r="B27" s="4" t="s">
        <v>3026</v>
      </c>
      <c r="C27" s="5" t="s">
        <v>3027</v>
      </c>
      <c r="D27" s="6" t="s">
        <v>15</v>
      </c>
      <c r="E27" s="6" t="s">
        <v>669</v>
      </c>
      <c r="F27" s="6" t="s">
        <v>800</v>
      </c>
      <c r="G27" s="6" t="s">
        <v>3004</v>
      </c>
      <c r="H27" s="6" t="s">
        <v>800</v>
      </c>
      <c r="I27" s="6" t="s">
        <v>786</v>
      </c>
      <c r="J27" s="6" t="s">
        <v>787</v>
      </c>
      <c r="K27" s="7">
        <v>18</v>
      </c>
      <c r="L27" s="6">
        <v>568375</v>
      </c>
      <c r="M27" s="6">
        <v>217716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2417908</v>
      </c>
      <c r="B28" s="4" t="s">
        <v>3030</v>
      </c>
      <c r="C28" s="5" t="s">
        <v>3031</v>
      </c>
      <c r="D28" s="6" t="s">
        <v>15</v>
      </c>
      <c r="E28" s="6" t="s">
        <v>669</v>
      </c>
      <c r="F28" s="6" t="s">
        <v>800</v>
      </c>
      <c r="G28" s="6" t="s">
        <v>3004</v>
      </c>
      <c r="H28" s="6" t="s">
        <v>800</v>
      </c>
      <c r="I28" s="6" t="s">
        <v>1925</v>
      </c>
      <c r="J28" s="6" t="s">
        <v>1926</v>
      </c>
      <c r="K28" s="7">
        <v>2</v>
      </c>
      <c r="L28" s="6">
        <v>567919</v>
      </c>
      <c r="M28" s="6">
        <v>218958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2439853</v>
      </c>
      <c r="B29" s="4" t="s">
        <v>3082</v>
      </c>
      <c r="C29" s="5" t="s">
        <v>3083</v>
      </c>
      <c r="D29" s="6" t="s">
        <v>15</v>
      </c>
      <c r="E29" s="6" t="s">
        <v>669</v>
      </c>
      <c r="F29" s="6" t="s">
        <v>45</v>
      </c>
      <c r="G29" s="6" t="s">
        <v>3081</v>
      </c>
      <c r="H29" s="6" t="s">
        <v>45</v>
      </c>
      <c r="I29" s="6" t="s">
        <v>1247</v>
      </c>
      <c r="J29" s="6" t="s">
        <v>1248</v>
      </c>
      <c r="K29" s="7">
        <v>17</v>
      </c>
      <c r="L29" s="6">
        <v>556956</v>
      </c>
      <c r="M29" s="6">
        <v>219756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</sheetData>
  <sheetProtection algorithmName="SHA-512" hashValue="XhmoGZekNZCqBEIcEjhjq16upk06OYQ9WN8IwsmWTX3P/ImBYaxyBhmBYqD6/tQfWJ1Ok3lK2GvNXq2OFnOufA==" saltValue="Lm5MRQvK8Eb8QT1xwkGlo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7B6AF-7ABC-4BB6-9E05-625B2DA3396C}">
  <dimension ref="A1:W24"/>
  <sheetViews>
    <sheetView workbookViewId="0">
      <selection activeCell="Q18" sqref="Q18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218</v>
      </c>
      <c r="B2" s="8">
        <f>M14</f>
        <v>9</v>
      </c>
      <c r="C2" s="8" t="str">
        <f>E17</f>
        <v>MYŚLENICKI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9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2420886</v>
      </c>
      <c r="B16" s="4" t="s">
        <v>803</v>
      </c>
      <c r="C16" s="5" t="s">
        <v>804</v>
      </c>
      <c r="D16" s="6" t="s">
        <v>15</v>
      </c>
      <c r="E16" s="6" t="s">
        <v>669</v>
      </c>
      <c r="F16" s="6" t="s">
        <v>800</v>
      </c>
      <c r="G16" s="6" t="s">
        <v>805</v>
      </c>
      <c r="H16" s="6" t="s">
        <v>806</v>
      </c>
      <c r="I16" s="6" t="s">
        <v>62</v>
      </c>
      <c r="J16" s="6" t="s">
        <v>22</v>
      </c>
      <c r="K16" s="7">
        <v>368</v>
      </c>
      <c r="L16" s="6">
        <v>570873</v>
      </c>
      <c r="M16" s="6">
        <v>222509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2423715</v>
      </c>
      <c r="B17" s="4" t="s">
        <v>823</v>
      </c>
      <c r="C17" s="5" t="s">
        <v>824</v>
      </c>
      <c r="D17" s="6" t="s">
        <v>15</v>
      </c>
      <c r="E17" s="6" t="s">
        <v>669</v>
      </c>
      <c r="F17" s="6" t="s">
        <v>800</v>
      </c>
      <c r="G17" s="6" t="s">
        <v>825</v>
      </c>
      <c r="H17" s="6" t="s">
        <v>826</v>
      </c>
      <c r="I17" s="6" t="s">
        <v>62</v>
      </c>
      <c r="J17" s="6" t="s">
        <v>22</v>
      </c>
      <c r="K17" s="7">
        <v>293</v>
      </c>
      <c r="L17" s="6">
        <v>564908</v>
      </c>
      <c r="M17" s="6">
        <v>221553</v>
      </c>
      <c r="N17" s="6">
        <v>1</v>
      </c>
      <c r="O17" s="37"/>
      <c r="P17" s="37"/>
      <c r="Q17" s="37"/>
      <c r="R17" s="38">
        <f t="shared" ref="R17:R24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4" si="3">ROUND(U17*0.23,2)</f>
        <v>0</v>
      </c>
      <c r="W17" s="39">
        <f t="shared" ref="W17:W22" si="4">ROUND(U17,2)+V17</f>
        <v>0</v>
      </c>
    </row>
    <row r="18" spans="1:23" x14ac:dyDescent="0.25">
      <c r="A18" s="4">
        <v>2419493</v>
      </c>
      <c r="B18" s="4" t="s">
        <v>3007</v>
      </c>
      <c r="C18" s="5" t="s">
        <v>3008</v>
      </c>
      <c r="D18" s="6" t="s">
        <v>15</v>
      </c>
      <c r="E18" s="6" t="s">
        <v>669</v>
      </c>
      <c r="F18" s="6" t="s">
        <v>800</v>
      </c>
      <c r="G18" s="6" t="s">
        <v>3004</v>
      </c>
      <c r="H18" s="6" t="s">
        <v>800</v>
      </c>
      <c r="I18" s="6" t="s">
        <v>1134</v>
      </c>
      <c r="J18" s="6" t="s">
        <v>1135</v>
      </c>
      <c r="K18" s="7">
        <v>123</v>
      </c>
      <c r="L18" s="6">
        <v>568766</v>
      </c>
      <c r="M18" s="6">
        <v>219860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2419518</v>
      </c>
      <c r="B19" s="4" t="s">
        <v>3009</v>
      </c>
      <c r="C19" s="5" t="s">
        <v>3010</v>
      </c>
      <c r="D19" s="6" t="s">
        <v>15</v>
      </c>
      <c r="E19" s="6" t="s">
        <v>669</v>
      </c>
      <c r="F19" s="6" t="s">
        <v>800</v>
      </c>
      <c r="G19" s="6" t="s">
        <v>3004</v>
      </c>
      <c r="H19" s="6" t="s">
        <v>800</v>
      </c>
      <c r="I19" s="6" t="s">
        <v>1134</v>
      </c>
      <c r="J19" s="6" t="s">
        <v>1135</v>
      </c>
      <c r="K19" s="7">
        <v>53</v>
      </c>
      <c r="L19" s="6">
        <v>568174</v>
      </c>
      <c r="M19" s="6">
        <v>219420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2418175</v>
      </c>
      <c r="B20" s="4" t="s">
        <v>3014</v>
      </c>
      <c r="C20" s="5" t="s">
        <v>3015</v>
      </c>
      <c r="D20" s="6" t="s">
        <v>15</v>
      </c>
      <c r="E20" s="6" t="s">
        <v>669</v>
      </c>
      <c r="F20" s="6" t="s">
        <v>800</v>
      </c>
      <c r="G20" s="6" t="s">
        <v>3004</v>
      </c>
      <c r="H20" s="6" t="s">
        <v>800</v>
      </c>
      <c r="I20" s="6" t="s">
        <v>3016</v>
      </c>
      <c r="J20" s="6" t="s">
        <v>3017</v>
      </c>
      <c r="K20" s="7">
        <v>26</v>
      </c>
      <c r="L20" s="6">
        <v>566724</v>
      </c>
      <c r="M20" s="6">
        <v>218740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2417096</v>
      </c>
      <c r="B21" s="4" t="s">
        <v>3018</v>
      </c>
      <c r="C21" s="5" t="s">
        <v>3019</v>
      </c>
      <c r="D21" s="6" t="s">
        <v>15</v>
      </c>
      <c r="E21" s="6" t="s">
        <v>669</v>
      </c>
      <c r="F21" s="6" t="s">
        <v>800</v>
      </c>
      <c r="G21" s="6" t="s">
        <v>3004</v>
      </c>
      <c r="H21" s="6" t="s">
        <v>800</v>
      </c>
      <c r="I21" s="6" t="s">
        <v>1533</v>
      </c>
      <c r="J21" s="6" t="s">
        <v>1534</v>
      </c>
      <c r="K21" s="7">
        <v>23</v>
      </c>
      <c r="L21" s="6">
        <v>567461</v>
      </c>
      <c r="M21" s="6">
        <v>218962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2419848</v>
      </c>
      <c r="B22" s="4" t="s">
        <v>3020</v>
      </c>
      <c r="C22" s="5" t="s">
        <v>3021</v>
      </c>
      <c r="D22" s="6" t="s">
        <v>15</v>
      </c>
      <c r="E22" s="6" t="s">
        <v>669</v>
      </c>
      <c r="F22" s="6" t="s">
        <v>800</v>
      </c>
      <c r="G22" s="6" t="s">
        <v>3004</v>
      </c>
      <c r="H22" s="6" t="s">
        <v>800</v>
      </c>
      <c r="I22" s="6" t="s">
        <v>2674</v>
      </c>
      <c r="J22" s="6" t="s">
        <v>2675</v>
      </c>
      <c r="K22" s="7">
        <v>1</v>
      </c>
      <c r="L22" s="6">
        <v>567363</v>
      </c>
      <c r="M22" s="6">
        <v>219040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2419312</v>
      </c>
      <c r="B23" s="4" t="s">
        <v>3024</v>
      </c>
      <c r="C23" s="5" t="s">
        <v>3025</v>
      </c>
      <c r="D23" s="6" t="s">
        <v>15</v>
      </c>
      <c r="E23" s="6" t="s">
        <v>669</v>
      </c>
      <c r="F23" s="6" t="s">
        <v>800</v>
      </c>
      <c r="G23" s="6" t="s">
        <v>3004</v>
      </c>
      <c r="H23" s="6" t="s">
        <v>800</v>
      </c>
      <c r="I23" s="6" t="s">
        <v>786</v>
      </c>
      <c r="J23" s="6" t="s">
        <v>787</v>
      </c>
      <c r="K23" s="7">
        <v>16</v>
      </c>
      <c r="L23" s="6">
        <v>568262</v>
      </c>
      <c r="M23" s="6">
        <v>217632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4" si="5">ROUND(Q23,2)+R23</f>
        <v>0</v>
      </c>
      <c r="T23" s="37"/>
      <c r="U23" s="37"/>
      <c r="V23" s="38">
        <f t="shared" si="3"/>
        <v>0</v>
      </c>
      <c r="W23" s="39">
        <f t="shared" ref="W23:W24" si="6">ROUND(U23,2)+V23</f>
        <v>0</v>
      </c>
    </row>
    <row r="24" spans="1:23" x14ac:dyDescent="0.25">
      <c r="A24" s="4">
        <v>2417140</v>
      </c>
      <c r="B24" s="4" t="s">
        <v>3028</v>
      </c>
      <c r="C24" s="5" t="s">
        <v>3029</v>
      </c>
      <c r="D24" s="6" t="s">
        <v>15</v>
      </c>
      <c r="E24" s="6" t="s">
        <v>669</v>
      </c>
      <c r="F24" s="6" t="s">
        <v>800</v>
      </c>
      <c r="G24" s="6" t="s">
        <v>3004</v>
      </c>
      <c r="H24" s="6" t="s">
        <v>800</v>
      </c>
      <c r="I24" s="6" t="s">
        <v>1925</v>
      </c>
      <c r="J24" s="6" t="s">
        <v>1926</v>
      </c>
      <c r="K24" s="7">
        <v>17</v>
      </c>
      <c r="L24" s="6">
        <v>567793</v>
      </c>
      <c r="M24" s="6">
        <v>219066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</sheetData>
  <sheetProtection algorithmName="SHA-512" hashValue="SkbBLX9CK+Ls6BeNMlKHlWaIZMClHFBd5z3ZDdwrM8hMhjQ6SHjZTOtIKIWbqayz+cbJtJOAPkliWH6ZG93C+Q==" saltValue="IF8T4Pg+dK3hEQyB6ordQ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BA12A-40C7-40BA-9E02-9F84F35CC5E6}">
  <dimension ref="A1:W18"/>
  <sheetViews>
    <sheetView workbookViewId="0">
      <selection activeCell="C17" sqref="C17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217</v>
      </c>
      <c r="B2" s="8">
        <f>M14</f>
        <v>3</v>
      </c>
      <c r="C2" s="8" t="str">
        <f>E17</f>
        <v>MYŚLENICKI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2424417</v>
      </c>
      <c r="B16" s="4" t="s">
        <v>827</v>
      </c>
      <c r="C16" s="5" t="s">
        <v>828</v>
      </c>
      <c r="D16" s="6" t="s">
        <v>15</v>
      </c>
      <c r="E16" s="6" t="s">
        <v>669</v>
      </c>
      <c r="F16" s="6" t="s">
        <v>800</v>
      </c>
      <c r="G16" s="6" t="s">
        <v>829</v>
      </c>
      <c r="H16" s="6" t="s">
        <v>830</v>
      </c>
      <c r="I16" s="6" t="s">
        <v>62</v>
      </c>
      <c r="J16" s="6" t="s">
        <v>22</v>
      </c>
      <c r="K16" s="7">
        <v>368</v>
      </c>
      <c r="L16" s="6">
        <v>565869</v>
      </c>
      <c r="M16" s="6">
        <v>224336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2418065</v>
      </c>
      <c r="B17" s="4" t="s">
        <v>3011</v>
      </c>
      <c r="C17" s="5" t="s">
        <v>3012</v>
      </c>
      <c r="D17" s="6" t="s">
        <v>15</v>
      </c>
      <c r="E17" s="6" t="s">
        <v>669</v>
      </c>
      <c r="F17" s="6" t="s">
        <v>800</v>
      </c>
      <c r="G17" s="6" t="s">
        <v>3004</v>
      </c>
      <c r="H17" s="6" t="s">
        <v>800</v>
      </c>
      <c r="I17" s="6" t="s">
        <v>1109</v>
      </c>
      <c r="J17" s="6" t="s">
        <v>1110</v>
      </c>
      <c r="K17" s="7" t="s">
        <v>3013</v>
      </c>
      <c r="L17" s="6">
        <v>565962</v>
      </c>
      <c r="M17" s="6">
        <v>218714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2420069</v>
      </c>
      <c r="B18" s="4" t="s">
        <v>3022</v>
      </c>
      <c r="C18" s="5" t="s">
        <v>3023</v>
      </c>
      <c r="D18" s="6" t="s">
        <v>15</v>
      </c>
      <c r="E18" s="6" t="s">
        <v>669</v>
      </c>
      <c r="F18" s="6" t="s">
        <v>800</v>
      </c>
      <c r="G18" s="6" t="s">
        <v>3004</v>
      </c>
      <c r="H18" s="6" t="s">
        <v>800</v>
      </c>
      <c r="I18" s="6" t="s">
        <v>786</v>
      </c>
      <c r="J18" s="6" t="s">
        <v>787</v>
      </c>
      <c r="K18" s="7">
        <v>14</v>
      </c>
      <c r="L18" s="6">
        <v>568221</v>
      </c>
      <c r="M18" s="6">
        <v>217615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jf+UcUIIv6Uo0U2EI1dIkVC9Pl3ts6XqWLOvktdmfmteNnkFa400JEE4qRfhHxceN3AYsPn64gr1wuzW0KMdog==" saltValue="CZ+EtdnMpe39T8GeB4IB3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90769-DEB9-4959-84D9-E871B024DE70}">
  <dimension ref="A1:W21"/>
  <sheetViews>
    <sheetView workbookViewId="0">
      <selection activeCell="B19" sqref="B19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216</v>
      </c>
      <c r="B2" s="8">
        <f>M14</f>
        <v>6</v>
      </c>
      <c r="C2" s="8" t="str">
        <f>E17</f>
        <v>MIECHOWSKI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6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2398551</v>
      </c>
      <c r="B16" s="4" t="s">
        <v>595</v>
      </c>
      <c r="C16" s="5" t="s">
        <v>596</v>
      </c>
      <c r="D16" s="6" t="s">
        <v>15</v>
      </c>
      <c r="E16" s="6" t="s">
        <v>579</v>
      </c>
      <c r="F16" s="6" t="s">
        <v>597</v>
      </c>
      <c r="G16" s="6" t="s">
        <v>598</v>
      </c>
      <c r="H16" s="6" t="s">
        <v>597</v>
      </c>
      <c r="I16" s="6" t="s">
        <v>62</v>
      </c>
      <c r="J16" s="6" t="s">
        <v>22</v>
      </c>
      <c r="K16" s="7">
        <v>303</v>
      </c>
      <c r="L16" s="6">
        <v>572501</v>
      </c>
      <c r="M16" s="6">
        <v>290960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2398791</v>
      </c>
      <c r="B17" s="4" t="s">
        <v>601</v>
      </c>
      <c r="C17" s="5" t="s">
        <v>602</v>
      </c>
      <c r="D17" s="6" t="s">
        <v>15</v>
      </c>
      <c r="E17" s="6" t="s">
        <v>579</v>
      </c>
      <c r="F17" s="6" t="s">
        <v>597</v>
      </c>
      <c r="G17" s="6" t="s">
        <v>603</v>
      </c>
      <c r="H17" s="6" t="s">
        <v>604</v>
      </c>
      <c r="I17" s="6" t="s">
        <v>62</v>
      </c>
      <c r="J17" s="6" t="s">
        <v>22</v>
      </c>
      <c r="K17" s="7">
        <v>60</v>
      </c>
      <c r="L17" s="6">
        <v>574207</v>
      </c>
      <c r="M17" s="6">
        <v>286840</v>
      </c>
      <c r="N17" s="6">
        <v>1</v>
      </c>
      <c r="O17" s="37"/>
      <c r="P17" s="37"/>
      <c r="Q17" s="37"/>
      <c r="R17" s="38">
        <f t="shared" ref="R17:R21" si="1">ROUND(Q17*0.23,2)</f>
        <v>0</v>
      </c>
      <c r="S17" s="39">
        <f t="shared" ref="S17:S21" si="2">ROUND(Q17,2)+R17</f>
        <v>0</v>
      </c>
      <c r="T17" s="37"/>
      <c r="U17" s="37"/>
      <c r="V17" s="38">
        <f t="shared" ref="V17:V21" si="3">ROUND(U17*0.23,2)</f>
        <v>0</v>
      </c>
      <c r="W17" s="39">
        <f t="shared" ref="W17:W21" si="4">ROUND(U17,2)+V17</f>
        <v>0</v>
      </c>
    </row>
    <row r="18" spans="1:23" x14ac:dyDescent="0.25">
      <c r="A18" s="4">
        <v>2400659</v>
      </c>
      <c r="B18" s="4" t="s">
        <v>610</v>
      </c>
      <c r="C18" s="5" t="s">
        <v>611</v>
      </c>
      <c r="D18" s="6" t="s">
        <v>15</v>
      </c>
      <c r="E18" s="6" t="s">
        <v>579</v>
      </c>
      <c r="F18" s="6" t="s">
        <v>605</v>
      </c>
      <c r="G18" s="6" t="s">
        <v>612</v>
      </c>
      <c r="H18" s="6" t="s">
        <v>605</v>
      </c>
      <c r="I18" s="6" t="s">
        <v>613</v>
      </c>
      <c r="J18" s="6" t="s">
        <v>614</v>
      </c>
      <c r="K18" s="7">
        <v>4</v>
      </c>
      <c r="L18" s="6">
        <v>581293</v>
      </c>
      <c r="M18" s="6">
        <v>286787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2406682</v>
      </c>
      <c r="B19" s="4" t="s">
        <v>638</v>
      </c>
      <c r="C19" s="5" t="s">
        <v>639</v>
      </c>
      <c r="D19" s="6" t="s">
        <v>15</v>
      </c>
      <c r="E19" s="6" t="s">
        <v>579</v>
      </c>
      <c r="F19" s="6" t="s">
        <v>619</v>
      </c>
      <c r="G19" s="6" t="s">
        <v>640</v>
      </c>
      <c r="H19" s="6" t="s">
        <v>641</v>
      </c>
      <c r="I19" s="6" t="s">
        <v>62</v>
      </c>
      <c r="J19" s="6" t="s">
        <v>22</v>
      </c>
      <c r="K19" s="7">
        <v>9</v>
      </c>
      <c r="L19" s="6">
        <v>572014</v>
      </c>
      <c r="M19" s="6">
        <v>279737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2403764</v>
      </c>
      <c r="B20" s="4" t="s">
        <v>1968</v>
      </c>
      <c r="C20" s="5" t="s">
        <v>1969</v>
      </c>
      <c r="D20" s="6" t="s">
        <v>15</v>
      </c>
      <c r="E20" s="6" t="s">
        <v>579</v>
      </c>
      <c r="F20" s="6" t="s">
        <v>619</v>
      </c>
      <c r="G20" s="6" t="s">
        <v>1957</v>
      </c>
      <c r="H20" s="6" t="s">
        <v>619</v>
      </c>
      <c r="I20" s="6" t="s">
        <v>1533</v>
      </c>
      <c r="J20" s="6" t="s">
        <v>1534</v>
      </c>
      <c r="K20" s="7">
        <v>5</v>
      </c>
      <c r="L20" s="6">
        <v>573048</v>
      </c>
      <c r="M20" s="6">
        <v>277053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2403805</v>
      </c>
      <c r="B21" s="4" t="s">
        <v>1974</v>
      </c>
      <c r="C21" s="5" t="s">
        <v>1975</v>
      </c>
      <c r="D21" s="6" t="s">
        <v>15</v>
      </c>
      <c r="E21" s="6" t="s">
        <v>579</v>
      </c>
      <c r="F21" s="6" t="s">
        <v>619</v>
      </c>
      <c r="G21" s="6" t="s">
        <v>1957</v>
      </c>
      <c r="H21" s="6" t="s">
        <v>619</v>
      </c>
      <c r="I21" s="6" t="s">
        <v>1976</v>
      </c>
      <c r="J21" s="6" t="s">
        <v>1977</v>
      </c>
      <c r="K21" s="7">
        <v>3</v>
      </c>
      <c r="L21" s="6">
        <v>573250</v>
      </c>
      <c r="M21" s="6">
        <v>277273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</sheetData>
  <sheetProtection algorithmName="SHA-512" hashValue="a+npuw+C8NyWgMTYDzIb9hvEz9hS1QH36ndURn8YD+PN5SrbpxfJcT/PJVU8YJ/bBu4iJang+RjpcJ0ZR7Cxuw==" saltValue="1pQIys4ukbMyQLOlCoBgj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6874B-F2DE-457B-9BFE-153307F1C57D}">
  <dimension ref="A1:W21"/>
  <sheetViews>
    <sheetView workbookViewId="0">
      <selection activeCell="D18" sqref="D18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215</v>
      </c>
      <c r="B2" s="8">
        <f>M14</f>
        <v>6</v>
      </c>
      <c r="C2" s="8" t="str">
        <f>E17</f>
        <v>MIECHOWSKI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6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2394523</v>
      </c>
      <c r="B16" s="4" t="s">
        <v>584</v>
      </c>
      <c r="C16" s="5" t="s">
        <v>585</v>
      </c>
      <c r="D16" s="6" t="s">
        <v>15</v>
      </c>
      <c r="E16" s="6" t="s">
        <v>579</v>
      </c>
      <c r="F16" s="6" t="s">
        <v>580</v>
      </c>
      <c r="G16" s="6" t="s">
        <v>586</v>
      </c>
      <c r="H16" s="6" t="s">
        <v>587</v>
      </c>
      <c r="I16" s="6" t="s">
        <v>62</v>
      </c>
      <c r="J16" s="6" t="s">
        <v>22</v>
      </c>
      <c r="K16" s="7">
        <v>200</v>
      </c>
      <c r="L16" s="6">
        <v>564715</v>
      </c>
      <c r="M16" s="6">
        <v>283099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2400202</v>
      </c>
      <c r="B17" s="4" t="s">
        <v>606</v>
      </c>
      <c r="C17" s="5" t="s">
        <v>607</v>
      </c>
      <c r="D17" s="6" t="s">
        <v>15</v>
      </c>
      <c r="E17" s="6" t="s">
        <v>579</v>
      </c>
      <c r="F17" s="6" t="s">
        <v>605</v>
      </c>
      <c r="G17" s="6" t="s">
        <v>608</v>
      </c>
      <c r="H17" s="6" t="s">
        <v>609</v>
      </c>
      <c r="I17" s="6" t="s">
        <v>62</v>
      </c>
      <c r="J17" s="6" t="s">
        <v>22</v>
      </c>
      <c r="K17" s="7">
        <v>59</v>
      </c>
      <c r="L17" s="6">
        <v>586131</v>
      </c>
      <c r="M17" s="6">
        <v>286521</v>
      </c>
      <c r="N17" s="6">
        <v>1</v>
      </c>
      <c r="O17" s="37"/>
      <c r="P17" s="37"/>
      <c r="Q17" s="37"/>
      <c r="R17" s="38">
        <f t="shared" ref="R17:R21" si="1">ROUND(Q17*0.23,2)</f>
        <v>0</v>
      </c>
      <c r="S17" s="39">
        <f t="shared" ref="S17:S21" si="2">ROUND(Q17,2)+R17</f>
        <v>0</v>
      </c>
      <c r="T17" s="37"/>
      <c r="U17" s="37"/>
      <c r="V17" s="38">
        <f t="shared" ref="V17:V21" si="3">ROUND(U17*0.23,2)</f>
        <v>0</v>
      </c>
      <c r="W17" s="39">
        <f t="shared" ref="W17:W21" si="4">ROUND(U17,2)+V17</f>
        <v>0</v>
      </c>
    </row>
    <row r="18" spans="1:23" x14ac:dyDescent="0.25">
      <c r="A18" s="4">
        <v>2404795</v>
      </c>
      <c r="B18" s="4" t="s">
        <v>622</v>
      </c>
      <c r="C18" s="5" t="s">
        <v>623</v>
      </c>
      <c r="D18" s="6" t="s">
        <v>15</v>
      </c>
      <c r="E18" s="6" t="s">
        <v>579</v>
      </c>
      <c r="F18" s="6" t="s">
        <v>619</v>
      </c>
      <c r="G18" s="6" t="s">
        <v>624</v>
      </c>
      <c r="H18" s="6" t="s">
        <v>625</v>
      </c>
      <c r="I18" s="6" t="s">
        <v>62</v>
      </c>
      <c r="J18" s="6" t="s">
        <v>22</v>
      </c>
      <c r="K18" s="7">
        <v>110</v>
      </c>
      <c r="L18" s="6">
        <v>571898</v>
      </c>
      <c r="M18" s="6">
        <v>273343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2405391</v>
      </c>
      <c r="B19" s="4" t="s">
        <v>626</v>
      </c>
      <c r="C19" s="5" t="s">
        <v>627</v>
      </c>
      <c r="D19" s="6" t="s">
        <v>15</v>
      </c>
      <c r="E19" s="6" t="s">
        <v>579</v>
      </c>
      <c r="F19" s="6" t="s">
        <v>619</v>
      </c>
      <c r="G19" s="6" t="s">
        <v>628</v>
      </c>
      <c r="H19" s="6" t="s">
        <v>629</v>
      </c>
      <c r="I19" s="6" t="s">
        <v>62</v>
      </c>
      <c r="J19" s="6" t="s">
        <v>22</v>
      </c>
      <c r="K19" s="7">
        <v>45</v>
      </c>
      <c r="L19" s="6">
        <v>575381</v>
      </c>
      <c r="M19" s="6">
        <v>273120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2405666</v>
      </c>
      <c r="B20" s="4" t="s">
        <v>630</v>
      </c>
      <c r="C20" s="5" t="s">
        <v>631</v>
      </c>
      <c r="D20" s="6" t="s">
        <v>15</v>
      </c>
      <c r="E20" s="6" t="s">
        <v>579</v>
      </c>
      <c r="F20" s="6" t="s">
        <v>619</v>
      </c>
      <c r="G20" s="6" t="s">
        <v>632</v>
      </c>
      <c r="H20" s="6" t="s">
        <v>633</v>
      </c>
      <c r="I20" s="6" t="s">
        <v>62</v>
      </c>
      <c r="J20" s="6" t="s">
        <v>22</v>
      </c>
      <c r="K20" s="7">
        <v>18</v>
      </c>
      <c r="L20" s="6">
        <v>578848</v>
      </c>
      <c r="M20" s="6">
        <v>273389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2406047</v>
      </c>
      <c r="B21" s="4" t="s">
        <v>634</v>
      </c>
      <c r="C21" s="5" t="s">
        <v>635</v>
      </c>
      <c r="D21" s="6" t="s">
        <v>15</v>
      </c>
      <c r="E21" s="6" t="s">
        <v>579</v>
      </c>
      <c r="F21" s="6" t="s">
        <v>619</v>
      </c>
      <c r="G21" s="6" t="s">
        <v>636</v>
      </c>
      <c r="H21" s="6" t="s">
        <v>637</v>
      </c>
      <c r="I21" s="6" t="s">
        <v>62</v>
      </c>
      <c r="J21" s="6" t="s">
        <v>22</v>
      </c>
      <c r="K21" s="7">
        <v>66</v>
      </c>
      <c r="L21" s="6">
        <v>572269</v>
      </c>
      <c r="M21" s="6">
        <v>281444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</sheetData>
  <sheetProtection algorithmName="SHA-512" hashValue="U+BSwCdz31cQSDvUa76pVKo0kprJFg0Q6BRO1HrY+rYjChUfuiiDqRNdxq3W5d+Wv/yyUy+GgSOc8lnTU8IZzg==" saltValue="7bm167boRy5WlY0PsSNQ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72560-B50F-4EFC-A36E-ECEB8ECC4E0A}">
  <dimension ref="A1:W20"/>
  <sheetViews>
    <sheetView workbookViewId="0">
      <selection activeCell="A21" sqref="A21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214</v>
      </c>
      <c r="B2" s="8">
        <f>M14</f>
        <v>5</v>
      </c>
      <c r="C2" s="8" t="str">
        <f>E17</f>
        <v>MIECHOWSKI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ROUND(SUM(Q16:Q354),2)*60</f>
        <v>0</v>
      </c>
      <c r="K4" s="9">
        <f>SUM(R16:R354)*60</f>
        <v>0</v>
      </c>
      <c r="L4" s="23">
        <f>SUM(S16:S354)*60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ROUND(SUM(U16:U354),2)*60</f>
        <v>0</v>
      </c>
      <c r="K5" s="9">
        <f>SUM(V16:V354)*60</f>
        <v>0</v>
      </c>
      <c r="L5" s="23">
        <f>SUM(W16:W354)*60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2393849</v>
      </c>
      <c r="B16" s="4" t="s">
        <v>577</v>
      </c>
      <c r="C16" s="5" t="s">
        <v>578</v>
      </c>
      <c r="D16" s="6" t="s">
        <v>15</v>
      </c>
      <c r="E16" s="6" t="s">
        <v>579</v>
      </c>
      <c r="F16" s="6" t="s">
        <v>580</v>
      </c>
      <c r="G16" s="6" t="s">
        <v>581</v>
      </c>
      <c r="H16" s="6" t="s">
        <v>582</v>
      </c>
      <c r="I16" s="6" t="s">
        <v>34</v>
      </c>
      <c r="J16" s="6" t="s">
        <v>35</v>
      </c>
      <c r="K16" s="7">
        <v>14</v>
      </c>
      <c r="L16" s="6">
        <v>567808</v>
      </c>
      <c r="M16" s="6">
        <v>281368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2398555</v>
      </c>
      <c r="B17" s="4" t="s">
        <v>599</v>
      </c>
      <c r="C17" s="5" t="s">
        <v>600</v>
      </c>
      <c r="D17" s="6" t="s">
        <v>15</v>
      </c>
      <c r="E17" s="6" t="s">
        <v>579</v>
      </c>
      <c r="F17" s="6" t="s">
        <v>597</v>
      </c>
      <c r="G17" s="6" t="s">
        <v>598</v>
      </c>
      <c r="H17" s="6" t="s">
        <v>597</v>
      </c>
      <c r="I17" s="6" t="s">
        <v>62</v>
      </c>
      <c r="J17" s="6" t="s">
        <v>22</v>
      </c>
      <c r="K17" s="7">
        <v>64</v>
      </c>
      <c r="L17" s="6">
        <v>572915</v>
      </c>
      <c r="M17" s="6">
        <v>291186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25">
      <c r="A18" s="4">
        <v>2404382</v>
      </c>
      <c r="B18" s="4" t="s">
        <v>617</v>
      </c>
      <c r="C18" s="5" t="s">
        <v>618</v>
      </c>
      <c r="D18" s="6" t="s">
        <v>15</v>
      </c>
      <c r="E18" s="6" t="s">
        <v>579</v>
      </c>
      <c r="F18" s="6" t="s">
        <v>619</v>
      </c>
      <c r="G18" s="6" t="s">
        <v>620</v>
      </c>
      <c r="H18" s="6" t="s">
        <v>621</v>
      </c>
      <c r="I18" s="6" t="s">
        <v>62</v>
      </c>
      <c r="J18" s="6" t="s">
        <v>22</v>
      </c>
      <c r="K18" s="7">
        <v>79</v>
      </c>
      <c r="L18" s="6">
        <v>576859</v>
      </c>
      <c r="M18" s="6">
        <v>277358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2403547</v>
      </c>
      <c r="B19" s="4" t="s">
        <v>1955</v>
      </c>
      <c r="C19" s="5" t="s">
        <v>1956</v>
      </c>
      <c r="D19" s="6" t="s">
        <v>15</v>
      </c>
      <c r="E19" s="6" t="s">
        <v>579</v>
      </c>
      <c r="F19" s="6" t="s">
        <v>619</v>
      </c>
      <c r="G19" s="6" t="s">
        <v>1957</v>
      </c>
      <c r="H19" s="6" t="s">
        <v>619</v>
      </c>
      <c r="I19" s="6" t="s">
        <v>1958</v>
      </c>
      <c r="J19" s="6" t="s">
        <v>1959</v>
      </c>
      <c r="K19" s="7">
        <v>13</v>
      </c>
      <c r="L19" s="6">
        <v>573548</v>
      </c>
      <c r="M19" s="6">
        <v>277368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2403380</v>
      </c>
      <c r="B20" s="4" t="s">
        <v>1970</v>
      </c>
      <c r="C20" s="5" t="s">
        <v>1971</v>
      </c>
      <c r="D20" s="6" t="s">
        <v>15</v>
      </c>
      <c r="E20" s="6" t="s">
        <v>579</v>
      </c>
      <c r="F20" s="6" t="s">
        <v>619</v>
      </c>
      <c r="G20" s="6" t="s">
        <v>1957</v>
      </c>
      <c r="H20" s="6" t="s">
        <v>619</v>
      </c>
      <c r="I20" s="6" t="s">
        <v>1972</v>
      </c>
      <c r="J20" s="6" t="s">
        <v>1973</v>
      </c>
      <c r="K20" s="7">
        <v>15</v>
      </c>
      <c r="L20" s="6">
        <v>572507</v>
      </c>
      <c r="M20" s="6">
        <v>276735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b9iMc9vb5Y7XOCwZvaM2F256BS8ZSbPBkIS9Fx0xSisOhrI4xzzJ0BwOAPZpTO1OC/H5S3aqv3i5JUpEf9MdMw==" saltValue="k2J47QlmBKxjmLXlh0Svq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BFAA7-702E-47E3-8385-CA401E571B17}">
  <dimension ref="A1:W18"/>
  <sheetViews>
    <sheetView workbookViewId="0">
      <selection activeCell="A19" sqref="A19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213</v>
      </c>
      <c r="B2" s="8">
        <f>M14</f>
        <v>3</v>
      </c>
      <c r="C2" s="8" t="str">
        <f>E17</f>
        <v>MIECHOWSKI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2403551</v>
      </c>
      <c r="B16" s="4" t="s">
        <v>1960</v>
      </c>
      <c r="C16" s="5" t="s">
        <v>1961</v>
      </c>
      <c r="D16" s="6" t="s">
        <v>15</v>
      </c>
      <c r="E16" s="6" t="s">
        <v>579</v>
      </c>
      <c r="F16" s="6" t="s">
        <v>619</v>
      </c>
      <c r="G16" s="6" t="s">
        <v>1957</v>
      </c>
      <c r="H16" s="6" t="s">
        <v>619</v>
      </c>
      <c r="I16" s="6" t="s">
        <v>1958</v>
      </c>
      <c r="J16" s="6" t="s">
        <v>1959</v>
      </c>
      <c r="K16" s="7">
        <v>2</v>
      </c>
      <c r="L16" s="6">
        <v>573450</v>
      </c>
      <c r="M16" s="6">
        <v>277170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2402581</v>
      </c>
      <c r="B17" s="4" t="s">
        <v>1962</v>
      </c>
      <c r="C17" s="5" t="s">
        <v>1963</v>
      </c>
      <c r="D17" s="6" t="s">
        <v>15</v>
      </c>
      <c r="E17" s="6" t="s">
        <v>579</v>
      </c>
      <c r="F17" s="6" t="s">
        <v>619</v>
      </c>
      <c r="G17" s="6" t="s">
        <v>1957</v>
      </c>
      <c r="H17" s="6" t="s">
        <v>619</v>
      </c>
      <c r="I17" s="6" t="s">
        <v>1964</v>
      </c>
      <c r="J17" s="6" t="s">
        <v>1965</v>
      </c>
      <c r="K17" s="7">
        <v>2</v>
      </c>
      <c r="L17" s="6">
        <v>574370</v>
      </c>
      <c r="M17" s="6">
        <v>277617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2403698</v>
      </c>
      <c r="B18" s="4" t="s">
        <v>1966</v>
      </c>
      <c r="C18" s="5" t="s">
        <v>1967</v>
      </c>
      <c r="D18" s="6" t="s">
        <v>15</v>
      </c>
      <c r="E18" s="6" t="s">
        <v>579</v>
      </c>
      <c r="F18" s="6" t="s">
        <v>619</v>
      </c>
      <c r="G18" s="6" t="s">
        <v>1957</v>
      </c>
      <c r="H18" s="6" t="s">
        <v>619</v>
      </c>
      <c r="I18" s="6" t="s">
        <v>50</v>
      </c>
      <c r="J18" s="6" t="s">
        <v>51</v>
      </c>
      <c r="K18" s="7">
        <v>23</v>
      </c>
      <c r="L18" s="6">
        <v>573389</v>
      </c>
      <c r="M18" s="6">
        <v>277116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YjD4cVz2X3LKt8XIE9sXB4gNPrdI4OWmZ9MWVJTcx6yDvbZpTQreJy4Sn+vsBlGWrq0MW7POwxbeNXdPPeHUVg==" saltValue="PkZrmyG28abufWB/PQQtG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51483-F539-4051-A044-5DD6E3D7D7E6}">
  <dimension ref="A1:W17"/>
  <sheetViews>
    <sheetView workbookViewId="0">
      <selection activeCell="A4" sqref="A4:E4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266</v>
      </c>
      <c r="B2" s="8">
        <f>M14</f>
        <v>2</v>
      </c>
      <c r="C2" s="8" t="str">
        <f>E17</f>
        <v>WIELICKI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2799028</v>
      </c>
      <c r="B16" s="4" t="s">
        <v>971</v>
      </c>
      <c r="C16" s="5" t="s">
        <v>972</v>
      </c>
      <c r="D16" s="6" t="s">
        <v>15</v>
      </c>
      <c r="E16" s="6" t="s">
        <v>651</v>
      </c>
      <c r="F16" s="6" t="s">
        <v>973</v>
      </c>
      <c r="G16" s="6" t="s">
        <v>974</v>
      </c>
      <c r="H16" s="6" t="s">
        <v>975</v>
      </c>
      <c r="I16" s="6" t="s">
        <v>62</v>
      </c>
      <c r="J16" s="6" t="s">
        <v>22</v>
      </c>
      <c r="K16" s="7">
        <v>1</v>
      </c>
      <c r="L16" s="6">
        <v>572652</v>
      </c>
      <c r="M16" s="6">
        <v>229071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2807326</v>
      </c>
      <c r="B17" s="4" t="s">
        <v>999</v>
      </c>
      <c r="C17" s="5" t="s">
        <v>1000</v>
      </c>
      <c r="D17" s="6" t="s">
        <v>15</v>
      </c>
      <c r="E17" s="6" t="s">
        <v>651</v>
      </c>
      <c r="F17" s="6" t="s">
        <v>973</v>
      </c>
      <c r="G17" s="6" t="s">
        <v>1001</v>
      </c>
      <c r="H17" s="6" t="s">
        <v>1002</v>
      </c>
      <c r="I17" s="6" t="s">
        <v>62</v>
      </c>
      <c r="J17" s="6" t="s">
        <v>22</v>
      </c>
      <c r="K17" s="7">
        <v>428</v>
      </c>
      <c r="L17" s="6">
        <v>574585</v>
      </c>
      <c r="M17" s="6">
        <v>234351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mSietys+jW79hdCpu80VYc8DqI6h28hUhPK6FmPIqSt8iFoCxhg9QnMzCwGOmBzcef1p8+IHa+2sCqcc/6oeww==" saltValue="pjG1tjrJAF/TpxO2QcI7V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54F8F-B88E-405F-928B-A7012F34683B}">
  <dimension ref="A1:W16"/>
  <sheetViews>
    <sheetView workbookViewId="0">
      <selection activeCell="A4" sqref="A4:E4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212</v>
      </c>
      <c r="B2" s="8">
        <f>M14</f>
        <v>1</v>
      </c>
      <c r="C2" s="8" t="str">
        <f>E16</f>
        <v>LIMANOWSKI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2359168</v>
      </c>
      <c r="B16" s="4" t="s">
        <v>3268</v>
      </c>
      <c r="C16" s="5" t="s">
        <v>3269</v>
      </c>
      <c r="D16" s="6" t="s">
        <v>15</v>
      </c>
      <c r="E16" s="6" t="s">
        <v>1101</v>
      </c>
      <c r="F16" s="6" t="s">
        <v>1136</v>
      </c>
      <c r="G16" s="6" t="s">
        <v>3254</v>
      </c>
      <c r="H16" s="6" t="s">
        <v>1136</v>
      </c>
      <c r="I16" s="6" t="s">
        <v>3270</v>
      </c>
      <c r="J16" s="6" t="s">
        <v>3271</v>
      </c>
      <c r="K16" s="7">
        <v>3</v>
      </c>
      <c r="L16" s="6">
        <v>599823</v>
      </c>
      <c r="M16" s="6">
        <v>208847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7vg6aa0dRvx5QAOOln5BF0EY7RoQC7nn1yA0cFXUTTtuagDPOiVA6kaxMvEzy2Q+XyvHctTqeTkKL74lbKSvqw==" saltValue="7dG8IO6moL0mA3dQlIVZ8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B880A-BB6F-4D93-9B5D-0ACF420A1E4C}">
  <dimension ref="A1:W21"/>
  <sheetViews>
    <sheetView workbookViewId="0">
      <selection activeCell="A4" sqref="A4:E4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211</v>
      </c>
      <c r="B2" s="8">
        <f>M14</f>
        <v>6</v>
      </c>
      <c r="C2" s="8" t="str">
        <f>E17</f>
        <v>LIMANOWSKI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6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2361952</v>
      </c>
      <c r="B16" s="4" t="s">
        <v>3256</v>
      </c>
      <c r="C16" s="5" t="s">
        <v>3257</v>
      </c>
      <c r="D16" s="6" t="s">
        <v>15</v>
      </c>
      <c r="E16" s="6" t="s">
        <v>1101</v>
      </c>
      <c r="F16" s="6" t="s">
        <v>1136</v>
      </c>
      <c r="G16" s="6" t="s">
        <v>3254</v>
      </c>
      <c r="H16" s="6" t="s">
        <v>1136</v>
      </c>
      <c r="I16" s="6" t="s">
        <v>302</v>
      </c>
      <c r="J16" s="6" t="s">
        <v>303</v>
      </c>
      <c r="K16" s="7">
        <v>5</v>
      </c>
      <c r="L16" s="6">
        <v>602400</v>
      </c>
      <c r="M16" s="6">
        <v>205414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2360775</v>
      </c>
      <c r="B17" s="4" t="s">
        <v>3258</v>
      </c>
      <c r="C17" s="5" t="s">
        <v>3259</v>
      </c>
      <c r="D17" s="6" t="s">
        <v>15</v>
      </c>
      <c r="E17" s="6" t="s">
        <v>1101</v>
      </c>
      <c r="F17" s="6" t="s">
        <v>1136</v>
      </c>
      <c r="G17" s="6" t="s">
        <v>3254</v>
      </c>
      <c r="H17" s="6" t="s">
        <v>1136</v>
      </c>
      <c r="I17" s="6" t="s">
        <v>1958</v>
      </c>
      <c r="J17" s="6" t="s">
        <v>1959</v>
      </c>
      <c r="K17" s="7">
        <v>4</v>
      </c>
      <c r="L17" s="6">
        <v>602548</v>
      </c>
      <c r="M17" s="6">
        <v>205460</v>
      </c>
      <c r="N17" s="6">
        <v>1</v>
      </c>
      <c r="O17" s="37"/>
      <c r="P17" s="37"/>
      <c r="Q17" s="37"/>
      <c r="R17" s="38">
        <f t="shared" ref="R17:R21" si="1">ROUND(Q17*0.23,2)</f>
        <v>0</v>
      </c>
      <c r="S17" s="39">
        <f t="shared" ref="S17:S21" si="2">ROUND(Q17,2)+R17</f>
        <v>0</v>
      </c>
      <c r="T17" s="37"/>
      <c r="U17" s="37"/>
      <c r="V17" s="38">
        <f t="shared" ref="V17:V21" si="3">ROUND(U17*0.23,2)</f>
        <v>0</v>
      </c>
      <c r="W17" s="39">
        <f t="shared" ref="W17:W21" si="4">ROUND(U17,2)+V17</f>
        <v>0</v>
      </c>
    </row>
    <row r="18" spans="1:23" x14ac:dyDescent="0.25">
      <c r="A18" s="4">
        <v>2361171</v>
      </c>
      <c r="B18" s="4" t="s">
        <v>3260</v>
      </c>
      <c r="C18" s="5" t="s">
        <v>3261</v>
      </c>
      <c r="D18" s="6" t="s">
        <v>15</v>
      </c>
      <c r="E18" s="6" t="s">
        <v>1101</v>
      </c>
      <c r="F18" s="6" t="s">
        <v>1136</v>
      </c>
      <c r="G18" s="6" t="s">
        <v>3254</v>
      </c>
      <c r="H18" s="6" t="s">
        <v>1136</v>
      </c>
      <c r="I18" s="6" t="s">
        <v>1080</v>
      </c>
      <c r="J18" s="6" t="s">
        <v>1081</v>
      </c>
      <c r="K18" s="7">
        <v>23</v>
      </c>
      <c r="L18" s="6">
        <v>602517</v>
      </c>
      <c r="M18" s="6">
        <v>205068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2360652</v>
      </c>
      <c r="B19" s="4" t="s">
        <v>3262</v>
      </c>
      <c r="C19" s="5" t="s">
        <v>3263</v>
      </c>
      <c r="D19" s="6" t="s">
        <v>15</v>
      </c>
      <c r="E19" s="6" t="s">
        <v>1101</v>
      </c>
      <c r="F19" s="6" t="s">
        <v>1136</v>
      </c>
      <c r="G19" s="6" t="s">
        <v>3254</v>
      </c>
      <c r="H19" s="6" t="s">
        <v>1136</v>
      </c>
      <c r="I19" s="6" t="s">
        <v>1159</v>
      </c>
      <c r="J19" s="6" t="s">
        <v>1160</v>
      </c>
      <c r="K19" s="7">
        <v>1</v>
      </c>
      <c r="L19" s="6">
        <v>602045</v>
      </c>
      <c r="M19" s="6">
        <v>206270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2360009</v>
      </c>
      <c r="B20" s="4" t="s">
        <v>3264</v>
      </c>
      <c r="C20" s="5" t="s">
        <v>3265</v>
      </c>
      <c r="D20" s="6" t="s">
        <v>15</v>
      </c>
      <c r="E20" s="6" t="s">
        <v>1101</v>
      </c>
      <c r="F20" s="6" t="s">
        <v>1136</v>
      </c>
      <c r="G20" s="6" t="s">
        <v>3254</v>
      </c>
      <c r="H20" s="6" t="s">
        <v>1136</v>
      </c>
      <c r="I20" s="6" t="s">
        <v>1195</v>
      </c>
      <c r="J20" s="6" t="s">
        <v>1196</v>
      </c>
      <c r="K20" s="7">
        <v>81</v>
      </c>
      <c r="L20" s="6">
        <v>601473</v>
      </c>
      <c r="M20" s="6">
        <v>206739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2361764</v>
      </c>
      <c r="B21" s="4" t="s">
        <v>3272</v>
      </c>
      <c r="C21" s="5" t="s">
        <v>3273</v>
      </c>
      <c r="D21" s="6" t="s">
        <v>15</v>
      </c>
      <c r="E21" s="6" t="s">
        <v>1101</v>
      </c>
      <c r="F21" s="6" t="s">
        <v>1136</v>
      </c>
      <c r="G21" s="6" t="s">
        <v>3254</v>
      </c>
      <c r="H21" s="6" t="s">
        <v>1136</v>
      </c>
      <c r="I21" s="6" t="s">
        <v>3274</v>
      </c>
      <c r="J21" s="6" t="s">
        <v>3275</v>
      </c>
      <c r="K21" s="7">
        <v>8</v>
      </c>
      <c r="L21" s="6">
        <v>602449</v>
      </c>
      <c r="M21" s="6">
        <v>204452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</sheetData>
  <sheetProtection algorithmName="SHA-512" hashValue="eZkirSSqsNUdm2wiqOiY7YtSKor9pDTBw3COElVoesaf3Ry/qap8yla51TbZclxS2cvjRjKCgd93t7M+GQUIzA==" saltValue="Q27jgERVjO7MrY8UbxiND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19E4-E369-473C-A30E-2E68851A65AD}">
  <dimension ref="A1:W18"/>
  <sheetViews>
    <sheetView workbookViewId="0">
      <selection activeCell="C15" sqref="C1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210</v>
      </c>
      <c r="B2" s="8">
        <f>M14</f>
        <v>3</v>
      </c>
      <c r="C2" s="8" t="str">
        <f>E17</f>
        <v>LIMANOWSKI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2360796</v>
      </c>
      <c r="B16" s="4" t="s">
        <v>3252</v>
      </c>
      <c r="C16" s="5" t="s">
        <v>3253</v>
      </c>
      <c r="D16" s="6" t="s">
        <v>15</v>
      </c>
      <c r="E16" s="6" t="s">
        <v>1101</v>
      </c>
      <c r="F16" s="6" t="s">
        <v>1136</v>
      </c>
      <c r="G16" s="6" t="s">
        <v>3254</v>
      </c>
      <c r="H16" s="6" t="s">
        <v>1136</v>
      </c>
      <c r="I16" s="6" t="s">
        <v>302</v>
      </c>
      <c r="J16" s="6" t="s">
        <v>303</v>
      </c>
      <c r="K16" s="7" t="s">
        <v>3255</v>
      </c>
      <c r="L16" s="6">
        <v>602546</v>
      </c>
      <c r="M16" s="6">
        <v>205627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2360003</v>
      </c>
      <c r="B17" s="4" t="s">
        <v>3266</v>
      </c>
      <c r="C17" s="5" t="s">
        <v>3267</v>
      </c>
      <c r="D17" s="6" t="s">
        <v>15</v>
      </c>
      <c r="E17" s="6" t="s">
        <v>1101</v>
      </c>
      <c r="F17" s="6" t="s">
        <v>1136</v>
      </c>
      <c r="G17" s="6" t="s">
        <v>3254</v>
      </c>
      <c r="H17" s="6" t="s">
        <v>1136</v>
      </c>
      <c r="I17" s="6" t="s">
        <v>1195</v>
      </c>
      <c r="J17" s="6" t="s">
        <v>1196</v>
      </c>
      <c r="K17" s="7">
        <v>91</v>
      </c>
      <c r="L17" s="6">
        <v>601431</v>
      </c>
      <c r="M17" s="6">
        <v>206805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2361007</v>
      </c>
      <c r="B18" s="4" t="s">
        <v>3276</v>
      </c>
      <c r="C18" s="5" t="s">
        <v>3277</v>
      </c>
      <c r="D18" s="6" t="s">
        <v>15</v>
      </c>
      <c r="E18" s="6" t="s">
        <v>1101</v>
      </c>
      <c r="F18" s="6" t="s">
        <v>1136</v>
      </c>
      <c r="G18" s="6" t="s">
        <v>3254</v>
      </c>
      <c r="H18" s="6" t="s">
        <v>1136</v>
      </c>
      <c r="I18" s="6" t="s">
        <v>3278</v>
      </c>
      <c r="J18" s="6" t="s">
        <v>3279</v>
      </c>
      <c r="K18" s="7">
        <v>3</v>
      </c>
      <c r="L18" s="6">
        <v>602196</v>
      </c>
      <c r="M18" s="6">
        <v>204843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PzmEYD3SgU8FUbZjW+ZISk4/d2o7xI+hcr32dFitU5pvnsbiCDEUo7HrXqB+kIHsf1WuWydQ1R3QMRekfPSEKA==" saltValue="IBzeIG+6ahTk5EexM8eyS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3DE96-1C69-4D0A-AFD1-1D28EE2ED676}">
  <dimension ref="A1:W149"/>
  <sheetViews>
    <sheetView workbookViewId="0">
      <selection activeCell="N6" sqref="N6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209</v>
      </c>
      <c r="B2" s="8">
        <f>M14</f>
        <v>134</v>
      </c>
      <c r="C2" s="8" t="str">
        <f>E17</f>
        <v>KRAKÓW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134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2859092</v>
      </c>
      <c r="B16" s="4" t="s">
        <v>1982</v>
      </c>
      <c r="C16" s="5" t="s">
        <v>1983</v>
      </c>
      <c r="D16" s="6" t="s">
        <v>15</v>
      </c>
      <c r="E16" s="6" t="s">
        <v>1980</v>
      </c>
      <c r="F16" s="6" t="s">
        <v>1980</v>
      </c>
      <c r="G16" s="6" t="s">
        <v>1981</v>
      </c>
      <c r="H16" s="6" t="s">
        <v>1980</v>
      </c>
      <c r="I16" s="6" t="s">
        <v>1984</v>
      </c>
      <c r="J16" s="6" t="s">
        <v>1985</v>
      </c>
      <c r="K16" s="7">
        <v>36</v>
      </c>
      <c r="L16" s="6">
        <v>572928</v>
      </c>
      <c r="M16" s="6">
        <v>246463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2856124</v>
      </c>
      <c r="B17" s="4" t="s">
        <v>1994</v>
      </c>
      <c r="C17" s="5" t="s">
        <v>1995</v>
      </c>
      <c r="D17" s="6" t="s">
        <v>15</v>
      </c>
      <c r="E17" s="6" t="s">
        <v>1980</v>
      </c>
      <c r="F17" s="6" t="s">
        <v>1980</v>
      </c>
      <c r="G17" s="6" t="s">
        <v>1981</v>
      </c>
      <c r="H17" s="6" t="s">
        <v>1980</v>
      </c>
      <c r="I17" s="6" t="s">
        <v>494</v>
      </c>
      <c r="J17" s="6" t="s">
        <v>495</v>
      </c>
      <c r="K17" s="7">
        <v>17</v>
      </c>
      <c r="L17" s="6">
        <v>567301</v>
      </c>
      <c r="M17" s="6">
        <v>244752</v>
      </c>
      <c r="N17" s="6">
        <v>1</v>
      </c>
      <c r="O17" s="37"/>
      <c r="P17" s="37"/>
      <c r="Q17" s="37"/>
      <c r="R17" s="38">
        <f t="shared" ref="R17:R80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80" si="3">ROUND(U17*0.23,2)</f>
        <v>0</v>
      </c>
      <c r="W17" s="39">
        <f t="shared" ref="W17:W22" si="4">ROUND(U17,2)+V17</f>
        <v>0</v>
      </c>
    </row>
    <row r="18" spans="1:23" x14ac:dyDescent="0.25">
      <c r="A18" s="4">
        <v>2855602</v>
      </c>
      <c r="B18" s="4" t="s">
        <v>2006</v>
      </c>
      <c r="C18" s="5" t="s">
        <v>2007</v>
      </c>
      <c r="D18" s="6" t="s">
        <v>15</v>
      </c>
      <c r="E18" s="6" t="s">
        <v>1980</v>
      </c>
      <c r="F18" s="6" t="s">
        <v>1980</v>
      </c>
      <c r="G18" s="6" t="s">
        <v>1981</v>
      </c>
      <c r="H18" s="6" t="s">
        <v>1980</v>
      </c>
      <c r="I18" s="6" t="s">
        <v>1571</v>
      </c>
      <c r="J18" s="6" t="s">
        <v>1572</v>
      </c>
      <c r="K18" s="7">
        <v>5</v>
      </c>
      <c r="L18" s="6">
        <v>566704</v>
      </c>
      <c r="M18" s="6">
        <v>244877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2859397</v>
      </c>
      <c r="B19" s="4" t="s">
        <v>2008</v>
      </c>
      <c r="C19" s="5" t="s">
        <v>2009</v>
      </c>
      <c r="D19" s="6" t="s">
        <v>15</v>
      </c>
      <c r="E19" s="6" t="s">
        <v>1980</v>
      </c>
      <c r="F19" s="6" t="s">
        <v>1980</v>
      </c>
      <c r="G19" s="6" t="s">
        <v>1981</v>
      </c>
      <c r="H19" s="6" t="s">
        <v>1980</v>
      </c>
      <c r="I19" s="6" t="s">
        <v>2010</v>
      </c>
      <c r="J19" s="6" t="s">
        <v>2011</v>
      </c>
      <c r="K19" s="7">
        <v>4</v>
      </c>
      <c r="L19" s="6">
        <v>557899</v>
      </c>
      <c r="M19" s="6">
        <v>239099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2859400</v>
      </c>
      <c r="B20" s="4" t="s">
        <v>2012</v>
      </c>
      <c r="C20" s="5" t="s">
        <v>2013</v>
      </c>
      <c r="D20" s="6" t="s">
        <v>15</v>
      </c>
      <c r="E20" s="6" t="s">
        <v>1980</v>
      </c>
      <c r="F20" s="6" t="s">
        <v>1980</v>
      </c>
      <c r="G20" s="6" t="s">
        <v>1981</v>
      </c>
      <c r="H20" s="6" t="s">
        <v>1980</v>
      </c>
      <c r="I20" s="6" t="s">
        <v>2014</v>
      </c>
      <c r="J20" s="6" t="s">
        <v>2015</v>
      </c>
      <c r="K20" s="7">
        <v>7</v>
      </c>
      <c r="L20" s="6">
        <v>567008</v>
      </c>
      <c r="M20" s="6">
        <v>243260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2840049</v>
      </c>
      <c r="B21" s="4" t="s">
        <v>2016</v>
      </c>
      <c r="C21" s="5" t="s">
        <v>2017</v>
      </c>
      <c r="D21" s="6" t="s">
        <v>15</v>
      </c>
      <c r="E21" s="6" t="s">
        <v>1980</v>
      </c>
      <c r="F21" s="6" t="s">
        <v>1980</v>
      </c>
      <c r="G21" s="6" t="s">
        <v>1981</v>
      </c>
      <c r="H21" s="6" t="s">
        <v>1980</v>
      </c>
      <c r="I21" s="6" t="s">
        <v>56</v>
      </c>
      <c r="J21" s="6" t="s">
        <v>57</v>
      </c>
      <c r="K21" s="7">
        <v>28</v>
      </c>
      <c r="L21" s="6">
        <v>568116</v>
      </c>
      <c r="M21" s="6">
        <v>239239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2859652</v>
      </c>
      <c r="B22" s="4" t="s">
        <v>2030</v>
      </c>
      <c r="C22" s="5" t="s">
        <v>2031</v>
      </c>
      <c r="D22" s="6" t="s">
        <v>15</v>
      </c>
      <c r="E22" s="6" t="s">
        <v>1980</v>
      </c>
      <c r="F22" s="6" t="s">
        <v>1980</v>
      </c>
      <c r="G22" s="6" t="s">
        <v>1981</v>
      </c>
      <c r="H22" s="6" t="s">
        <v>1980</v>
      </c>
      <c r="I22" s="6" t="s">
        <v>2032</v>
      </c>
      <c r="J22" s="6" t="s">
        <v>2033</v>
      </c>
      <c r="K22" s="7">
        <v>6</v>
      </c>
      <c r="L22" s="6">
        <v>558062</v>
      </c>
      <c r="M22" s="6">
        <v>239105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2829631</v>
      </c>
      <c r="B23" s="4" t="s">
        <v>2034</v>
      </c>
      <c r="C23" s="5" t="s">
        <v>2035</v>
      </c>
      <c r="D23" s="6" t="s">
        <v>15</v>
      </c>
      <c r="E23" s="6" t="s">
        <v>1980</v>
      </c>
      <c r="F23" s="6" t="s">
        <v>1980</v>
      </c>
      <c r="G23" s="6" t="s">
        <v>1981</v>
      </c>
      <c r="H23" s="6" t="s">
        <v>1980</v>
      </c>
      <c r="I23" s="6" t="s">
        <v>2036</v>
      </c>
      <c r="J23" s="6" t="s">
        <v>2037</v>
      </c>
      <c r="K23" s="7">
        <v>26</v>
      </c>
      <c r="L23" s="6">
        <v>581743</v>
      </c>
      <c r="M23" s="6">
        <v>244241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86" si="5">ROUND(Q23,2)+R23</f>
        <v>0</v>
      </c>
      <c r="T23" s="37"/>
      <c r="U23" s="37"/>
      <c r="V23" s="38">
        <f t="shared" si="3"/>
        <v>0</v>
      </c>
      <c r="W23" s="39">
        <f t="shared" ref="W23:W86" si="6">ROUND(U23,2)+V23</f>
        <v>0</v>
      </c>
    </row>
    <row r="24" spans="1:23" x14ac:dyDescent="0.25">
      <c r="A24" s="4">
        <v>2859785</v>
      </c>
      <c r="B24" s="4" t="s">
        <v>2038</v>
      </c>
      <c r="C24" s="5" t="s">
        <v>2039</v>
      </c>
      <c r="D24" s="6" t="s">
        <v>15</v>
      </c>
      <c r="E24" s="6" t="s">
        <v>1980</v>
      </c>
      <c r="F24" s="6" t="s">
        <v>1980</v>
      </c>
      <c r="G24" s="6" t="s">
        <v>1981</v>
      </c>
      <c r="H24" s="6" t="s">
        <v>1980</v>
      </c>
      <c r="I24" s="6" t="s">
        <v>2040</v>
      </c>
      <c r="J24" s="6" t="s">
        <v>2041</v>
      </c>
      <c r="K24" s="7">
        <v>73</v>
      </c>
      <c r="L24" s="6">
        <v>564007</v>
      </c>
      <c r="M24" s="6">
        <v>246265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2848795</v>
      </c>
      <c r="B25" s="4" t="s">
        <v>2044</v>
      </c>
      <c r="C25" s="5" t="s">
        <v>2045</v>
      </c>
      <c r="D25" s="6" t="s">
        <v>15</v>
      </c>
      <c r="E25" s="6" t="s">
        <v>1980</v>
      </c>
      <c r="F25" s="6" t="s">
        <v>1980</v>
      </c>
      <c r="G25" s="6" t="s">
        <v>1981</v>
      </c>
      <c r="H25" s="6" t="s">
        <v>1980</v>
      </c>
      <c r="I25" s="6" t="s">
        <v>2046</v>
      </c>
      <c r="J25" s="6" t="s">
        <v>2047</v>
      </c>
      <c r="K25" s="7">
        <v>15</v>
      </c>
      <c r="L25" s="6">
        <v>568151</v>
      </c>
      <c r="M25" s="6">
        <v>238526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2859860</v>
      </c>
      <c r="B26" s="4" t="s">
        <v>2048</v>
      </c>
      <c r="C26" s="5" t="s">
        <v>2049</v>
      </c>
      <c r="D26" s="6" t="s">
        <v>15</v>
      </c>
      <c r="E26" s="6" t="s">
        <v>1980</v>
      </c>
      <c r="F26" s="6" t="s">
        <v>1980</v>
      </c>
      <c r="G26" s="6" t="s">
        <v>1981</v>
      </c>
      <c r="H26" s="6" t="s">
        <v>1980</v>
      </c>
      <c r="I26" s="6" t="s">
        <v>2050</v>
      </c>
      <c r="J26" s="6" t="s">
        <v>2051</v>
      </c>
      <c r="K26" s="7">
        <v>33</v>
      </c>
      <c r="L26" s="6">
        <v>574881</v>
      </c>
      <c r="M26" s="6">
        <v>246586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2832271</v>
      </c>
      <c r="B27" s="4" t="s">
        <v>2070</v>
      </c>
      <c r="C27" s="5" t="s">
        <v>2071</v>
      </c>
      <c r="D27" s="6" t="s">
        <v>15</v>
      </c>
      <c r="E27" s="6" t="s">
        <v>1980</v>
      </c>
      <c r="F27" s="6" t="s">
        <v>1980</v>
      </c>
      <c r="G27" s="6" t="s">
        <v>1981</v>
      </c>
      <c r="H27" s="6" t="s">
        <v>1980</v>
      </c>
      <c r="I27" s="6" t="s">
        <v>2072</v>
      </c>
      <c r="J27" s="6" t="s">
        <v>2073</v>
      </c>
      <c r="K27" s="7">
        <v>11</v>
      </c>
      <c r="L27" s="6">
        <v>567066</v>
      </c>
      <c r="M27" s="6">
        <v>241953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2860311</v>
      </c>
      <c r="B28" s="4" t="s">
        <v>2086</v>
      </c>
      <c r="C28" s="5" t="s">
        <v>2087</v>
      </c>
      <c r="D28" s="6" t="s">
        <v>15</v>
      </c>
      <c r="E28" s="6" t="s">
        <v>1980</v>
      </c>
      <c r="F28" s="6" t="s">
        <v>1980</v>
      </c>
      <c r="G28" s="6" t="s">
        <v>1981</v>
      </c>
      <c r="H28" s="6" t="s">
        <v>1980</v>
      </c>
      <c r="I28" s="6" t="s">
        <v>2088</v>
      </c>
      <c r="J28" s="6" t="s">
        <v>2089</v>
      </c>
      <c r="K28" s="7">
        <v>1</v>
      </c>
      <c r="L28" s="6">
        <v>563651</v>
      </c>
      <c r="M28" s="6">
        <v>241330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2860474</v>
      </c>
      <c r="B29" s="4" t="s">
        <v>2090</v>
      </c>
      <c r="C29" s="5" t="s">
        <v>2091</v>
      </c>
      <c r="D29" s="6" t="s">
        <v>15</v>
      </c>
      <c r="E29" s="6" t="s">
        <v>1980</v>
      </c>
      <c r="F29" s="6" t="s">
        <v>1980</v>
      </c>
      <c r="G29" s="6" t="s">
        <v>1981</v>
      </c>
      <c r="H29" s="6" t="s">
        <v>1980</v>
      </c>
      <c r="I29" s="6" t="s">
        <v>2092</v>
      </c>
      <c r="J29" s="6" t="s">
        <v>2093</v>
      </c>
      <c r="K29" s="7">
        <v>70</v>
      </c>
      <c r="L29" s="6">
        <v>567581</v>
      </c>
      <c r="M29" s="6">
        <v>243602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  <row r="30" spans="1:23" x14ac:dyDescent="0.25">
      <c r="A30" s="4">
        <v>2858281</v>
      </c>
      <c r="B30" s="4" t="s">
        <v>2094</v>
      </c>
      <c r="C30" s="5" t="s">
        <v>2095</v>
      </c>
      <c r="D30" s="6" t="s">
        <v>15</v>
      </c>
      <c r="E30" s="6" t="s">
        <v>1980</v>
      </c>
      <c r="F30" s="6" t="s">
        <v>1980</v>
      </c>
      <c r="G30" s="6" t="s">
        <v>1981</v>
      </c>
      <c r="H30" s="6" t="s">
        <v>1980</v>
      </c>
      <c r="I30" s="6" t="s">
        <v>2092</v>
      </c>
      <c r="J30" s="6" t="s">
        <v>2093</v>
      </c>
      <c r="K30" s="7">
        <v>93</v>
      </c>
      <c r="L30" s="6">
        <v>567695</v>
      </c>
      <c r="M30" s="6">
        <v>243685</v>
      </c>
      <c r="N30" s="6">
        <v>1</v>
      </c>
      <c r="O30" s="37"/>
      <c r="P30" s="37"/>
      <c r="Q30" s="37"/>
      <c r="R30" s="38">
        <f t="shared" si="1"/>
        <v>0</v>
      </c>
      <c r="S30" s="39">
        <f t="shared" si="5"/>
        <v>0</v>
      </c>
      <c r="T30" s="37"/>
      <c r="U30" s="37"/>
      <c r="V30" s="38">
        <f t="shared" si="3"/>
        <v>0</v>
      </c>
      <c r="W30" s="39">
        <f t="shared" si="6"/>
        <v>0</v>
      </c>
    </row>
    <row r="31" spans="1:23" x14ac:dyDescent="0.25">
      <c r="A31" s="4">
        <v>2860637</v>
      </c>
      <c r="B31" s="4" t="s">
        <v>2100</v>
      </c>
      <c r="C31" s="5" t="s">
        <v>2101</v>
      </c>
      <c r="D31" s="6" t="s">
        <v>15</v>
      </c>
      <c r="E31" s="6" t="s">
        <v>1980</v>
      </c>
      <c r="F31" s="6" t="s">
        <v>1980</v>
      </c>
      <c r="G31" s="6" t="s">
        <v>1981</v>
      </c>
      <c r="H31" s="6" t="s">
        <v>1980</v>
      </c>
      <c r="I31" s="6" t="s">
        <v>2102</v>
      </c>
      <c r="J31" s="6" t="s">
        <v>2103</v>
      </c>
      <c r="K31" s="7">
        <v>13</v>
      </c>
      <c r="L31" s="6">
        <v>585501</v>
      </c>
      <c r="M31" s="6">
        <v>243833</v>
      </c>
      <c r="N31" s="6">
        <v>1</v>
      </c>
      <c r="O31" s="37"/>
      <c r="P31" s="37"/>
      <c r="Q31" s="37"/>
      <c r="R31" s="38">
        <f t="shared" si="1"/>
        <v>0</v>
      </c>
      <c r="S31" s="39">
        <f t="shared" si="5"/>
        <v>0</v>
      </c>
      <c r="T31" s="37"/>
      <c r="U31" s="37"/>
      <c r="V31" s="38">
        <f t="shared" si="3"/>
        <v>0</v>
      </c>
      <c r="W31" s="39">
        <f t="shared" si="6"/>
        <v>0</v>
      </c>
    </row>
    <row r="32" spans="1:23" x14ac:dyDescent="0.25">
      <c r="A32" s="4">
        <v>2855685</v>
      </c>
      <c r="B32" s="4" t="s">
        <v>2104</v>
      </c>
      <c r="C32" s="5" t="s">
        <v>2105</v>
      </c>
      <c r="D32" s="6" t="s">
        <v>15</v>
      </c>
      <c r="E32" s="6" t="s">
        <v>1980</v>
      </c>
      <c r="F32" s="6" t="s">
        <v>1980</v>
      </c>
      <c r="G32" s="6" t="s">
        <v>1981</v>
      </c>
      <c r="H32" s="6" t="s">
        <v>1980</v>
      </c>
      <c r="I32" s="6" t="s">
        <v>2106</v>
      </c>
      <c r="J32" s="6" t="s">
        <v>2107</v>
      </c>
      <c r="K32" s="7">
        <v>6</v>
      </c>
      <c r="L32" s="6">
        <v>566859</v>
      </c>
      <c r="M32" s="6">
        <v>244608</v>
      </c>
      <c r="N32" s="6">
        <v>1</v>
      </c>
      <c r="O32" s="37"/>
      <c r="P32" s="37"/>
      <c r="Q32" s="37"/>
      <c r="R32" s="38">
        <f t="shared" si="1"/>
        <v>0</v>
      </c>
      <c r="S32" s="39">
        <f t="shared" si="5"/>
        <v>0</v>
      </c>
      <c r="T32" s="37"/>
      <c r="U32" s="37"/>
      <c r="V32" s="38">
        <f t="shared" si="3"/>
        <v>0</v>
      </c>
      <c r="W32" s="39">
        <f t="shared" si="6"/>
        <v>0</v>
      </c>
    </row>
    <row r="33" spans="1:23" x14ac:dyDescent="0.25">
      <c r="A33" s="4">
        <v>2860714</v>
      </c>
      <c r="B33" s="4" t="s">
        <v>2112</v>
      </c>
      <c r="C33" s="5" t="s">
        <v>2113</v>
      </c>
      <c r="D33" s="6" t="s">
        <v>15</v>
      </c>
      <c r="E33" s="6" t="s">
        <v>1980</v>
      </c>
      <c r="F33" s="6" t="s">
        <v>1980</v>
      </c>
      <c r="G33" s="6" t="s">
        <v>1981</v>
      </c>
      <c r="H33" s="6" t="s">
        <v>1980</v>
      </c>
      <c r="I33" s="6" t="s">
        <v>2110</v>
      </c>
      <c r="J33" s="6" t="s">
        <v>2111</v>
      </c>
      <c r="K33" s="7">
        <v>25</v>
      </c>
      <c r="L33" s="6">
        <v>570884</v>
      </c>
      <c r="M33" s="6">
        <v>239799</v>
      </c>
      <c r="N33" s="6">
        <v>1</v>
      </c>
      <c r="O33" s="37"/>
      <c r="P33" s="37"/>
      <c r="Q33" s="37"/>
      <c r="R33" s="38">
        <f t="shared" si="1"/>
        <v>0</v>
      </c>
      <c r="S33" s="39">
        <f t="shared" si="5"/>
        <v>0</v>
      </c>
      <c r="T33" s="37"/>
      <c r="U33" s="37"/>
      <c r="V33" s="38">
        <f t="shared" si="3"/>
        <v>0</v>
      </c>
      <c r="W33" s="39">
        <f t="shared" si="6"/>
        <v>0</v>
      </c>
    </row>
    <row r="34" spans="1:23" x14ac:dyDescent="0.25">
      <c r="A34" s="4">
        <v>2860760</v>
      </c>
      <c r="B34" s="4" t="s">
        <v>2117</v>
      </c>
      <c r="C34" s="5" t="s">
        <v>2118</v>
      </c>
      <c r="D34" s="6" t="s">
        <v>15</v>
      </c>
      <c r="E34" s="6" t="s">
        <v>1980</v>
      </c>
      <c r="F34" s="6" t="s">
        <v>1980</v>
      </c>
      <c r="G34" s="6" t="s">
        <v>1981</v>
      </c>
      <c r="H34" s="6" t="s">
        <v>1980</v>
      </c>
      <c r="I34" s="6" t="s">
        <v>2119</v>
      </c>
      <c r="J34" s="6" t="s">
        <v>2120</v>
      </c>
      <c r="K34" s="7">
        <v>35</v>
      </c>
      <c r="L34" s="6">
        <v>572352</v>
      </c>
      <c r="M34" s="6">
        <v>246878</v>
      </c>
      <c r="N34" s="6">
        <v>1</v>
      </c>
      <c r="O34" s="37"/>
      <c r="P34" s="37"/>
      <c r="Q34" s="37"/>
      <c r="R34" s="38">
        <f t="shared" si="1"/>
        <v>0</v>
      </c>
      <c r="S34" s="39">
        <f t="shared" si="5"/>
        <v>0</v>
      </c>
      <c r="T34" s="37"/>
      <c r="U34" s="37"/>
      <c r="V34" s="38">
        <f t="shared" si="3"/>
        <v>0</v>
      </c>
      <c r="W34" s="39">
        <f t="shared" si="6"/>
        <v>0</v>
      </c>
    </row>
    <row r="35" spans="1:23" x14ac:dyDescent="0.25">
      <c r="A35" s="4">
        <v>2860783</v>
      </c>
      <c r="B35" s="4" t="s">
        <v>2121</v>
      </c>
      <c r="C35" s="5" t="s">
        <v>2122</v>
      </c>
      <c r="D35" s="6" t="s">
        <v>15</v>
      </c>
      <c r="E35" s="6" t="s">
        <v>1980</v>
      </c>
      <c r="F35" s="6" t="s">
        <v>1980</v>
      </c>
      <c r="G35" s="6" t="s">
        <v>1981</v>
      </c>
      <c r="H35" s="6" t="s">
        <v>1980</v>
      </c>
      <c r="I35" s="6" t="s">
        <v>2119</v>
      </c>
      <c r="J35" s="6" t="s">
        <v>2120</v>
      </c>
      <c r="K35" s="7">
        <v>66</v>
      </c>
      <c r="L35" s="6">
        <v>572023</v>
      </c>
      <c r="M35" s="6">
        <v>246678</v>
      </c>
      <c r="N35" s="6">
        <v>1</v>
      </c>
      <c r="O35" s="37"/>
      <c r="P35" s="37"/>
      <c r="Q35" s="37"/>
      <c r="R35" s="38">
        <f t="shared" si="1"/>
        <v>0</v>
      </c>
      <c r="S35" s="39">
        <f t="shared" si="5"/>
        <v>0</v>
      </c>
      <c r="T35" s="37"/>
      <c r="U35" s="37"/>
      <c r="V35" s="38">
        <f t="shared" si="3"/>
        <v>0</v>
      </c>
      <c r="W35" s="39">
        <f t="shared" si="6"/>
        <v>0</v>
      </c>
    </row>
    <row r="36" spans="1:23" x14ac:dyDescent="0.25">
      <c r="A36" s="4">
        <v>2839425</v>
      </c>
      <c r="B36" s="4" t="s">
        <v>2127</v>
      </c>
      <c r="C36" s="5" t="s">
        <v>2128</v>
      </c>
      <c r="D36" s="6" t="s">
        <v>15</v>
      </c>
      <c r="E36" s="6" t="s">
        <v>1980</v>
      </c>
      <c r="F36" s="6" t="s">
        <v>1980</v>
      </c>
      <c r="G36" s="6" t="s">
        <v>1981</v>
      </c>
      <c r="H36" s="6" t="s">
        <v>1980</v>
      </c>
      <c r="I36" s="6" t="s">
        <v>2129</v>
      </c>
      <c r="J36" s="6" t="s">
        <v>2130</v>
      </c>
      <c r="K36" s="7">
        <v>3</v>
      </c>
      <c r="L36" s="6">
        <v>567093</v>
      </c>
      <c r="M36" s="6">
        <v>239807</v>
      </c>
      <c r="N36" s="6">
        <v>1</v>
      </c>
      <c r="O36" s="37"/>
      <c r="P36" s="37"/>
      <c r="Q36" s="37"/>
      <c r="R36" s="38">
        <f t="shared" si="1"/>
        <v>0</v>
      </c>
      <c r="S36" s="39">
        <f t="shared" si="5"/>
        <v>0</v>
      </c>
      <c r="T36" s="37"/>
      <c r="U36" s="37"/>
      <c r="V36" s="38">
        <f t="shared" si="3"/>
        <v>0</v>
      </c>
      <c r="W36" s="39">
        <f t="shared" si="6"/>
        <v>0</v>
      </c>
    </row>
    <row r="37" spans="1:23" x14ac:dyDescent="0.25">
      <c r="A37" s="4">
        <v>2856088</v>
      </c>
      <c r="B37" s="4" t="s">
        <v>2131</v>
      </c>
      <c r="C37" s="5" t="s">
        <v>2132</v>
      </c>
      <c r="D37" s="6" t="s">
        <v>15</v>
      </c>
      <c r="E37" s="6" t="s">
        <v>1980</v>
      </c>
      <c r="F37" s="6" t="s">
        <v>1980</v>
      </c>
      <c r="G37" s="6" t="s">
        <v>1981</v>
      </c>
      <c r="H37" s="6" t="s">
        <v>1980</v>
      </c>
      <c r="I37" s="6" t="s">
        <v>2133</v>
      </c>
      <c r="J37" s="6" t="s">
        <v>2134</v>
      </c>
      <c r="K37" s="7">
        <v>7</v>
      </c>
      <c r="L37" s="6">
        <v>567194</v>
      </c>
      <c r="M37" s="6">
        <v>245028</v>
      </c>
      <c r="N37" s="6">
        <v>1</v>
      </c>
      <c r="O37" s="37"/>
      <c r="P37" s="37"/>
      <c r="Q37" s="37"/>
      <c r="R37" s="38">
        <f t="shared" si="1"/>
        <v>0</v>
      </c>
      <c r="S37" s="39">
        <f t="shared" si="5"/>
        <v>0</v>
      </c>
      <c r="T37" s="37"/>
      <c r="U37" s="37"/>
      <c r="V37" s="38">
        <f t="shared" si="3"/>
        <v>0</v>
      </c>
      <c r="W37" s="39">
        <f t="shared" si="6"/>
        <v>0</v>
      </c>
    </row>
    <row r="38" spans="1:23" x14ac:dyDescent="0.25">
      <c r="A38" s="4">
        <v>2860927</v>
      </c>
      <c r="B38" s="4" t="s">
        <v>2135</v>
      </c>
      <c r="C38" s="5" t="s">
        <v>2136</v>
      </c>
      <c r="D38" s="6" t="s">
        <v>15</v>
      </c>
      <c r="E38" s="6" t="s">
        <v>1980</v>
      </c>
      <c r="F38" s="6" t="s">
        <v>1980</v>
      </c>
      <c r="G38" s="6" t="s">
        <v>1981</v>
      </c>
      <c r="H38" s="6" t="s">
        <v>1980</v>
      </c>
      <c r="I38" s="6" t="s">
        <v>2137</v>
      </c>
      <c r="J38" s="6" t="s">
        <v>2138</v>
      </c>
      <c r="K38" s="7">
        <v>54</v>
      </c>
      <c r="L38" s="6">
        <v>565315</v>
      </c>
      <c r="M38" s="6">
        <v>237324</v>
      </c>
      <c r="N38" s="6">
        <v>1</v>
      </c>
      <c r="O38" s="37"/>
      <c r="P38" s="37"/>
      <c r="Q38" s="37"/>
      <c r="R38" s="38">
        <f t="shared" si="1"/>
        <v>0</v>
      </c>
      <c r="S38" s="39">
        <f t="shared" si="5"/>
        <v>0</v>
      </c>
      <c r="T38" s="37"/>
      <c r="U38" s="37"/>
      <c r="V38" s="38">
        <f t="shared" si="3"/>
        <v>0</v>
      </c>
      <c r="W38" s="39">
        <f t="shared" si="6"/>
        <v>0</v>
      </c>
    </row>
    <row r="39" spans="1:23" x14ac:dyDescent="0.25">
      <c r="A39" s="4">
        <v>2860941</v>
      </c>
      <c r="B39" s="4" t="s">
        <v>2139</v>
      </c>
      <c r="C39" s="5" t="s">
        <v>2140</v>
      </c>
      <c r="D39" s="6" t="s">
        <v>15</v>
      </c>
      <c r="E39" s="6" t="s">
        <v>1980</v>
      </c>
      <c r="F39" s="6" t="s">
        <v>1980</v>
      </c>
      <c r="G39" s="6" t="s">
        <v>1981</v>
      </c>
      <c r="H39" s="6" t="s">
        <v>1980</v>
      </c>
      <c r="I39" s="6" t="s">
        <v>2141</v>
      </c>
      <c r="J39" s="6" t="s">
        <v>2142</v>
      </c>
      <c r="K39" s="7" t="s">
        <v>2143</v>
      </c>
      <c r="L39" s="6">
        <v>567490</v>
      </c>
      <c r="M39" s="6">
        <v>239714</v>
      </c>
      <c r="N39" s="6">
        <v>1</v>
      </c>
      <c r="O39" s="37"/>
      <c r="P39" s="37"/>
      <c r="Q39" s="37"/>
      <c r="R39" s="38">
        <f t="shared" si="1"/>
        <v>0</v>
      </c>
      <c r="S39" s="39">
        <f t="shared" si="5"/>
        <v>0</v>
      </c>
      <c r="T39" s="37"/>
      <c r="U39" s="37"/>
      <c r="V39" s="38">
        <f t="shared" si="3"/>
        <v>0</v>
      </c>
      <c r="W39" s="39">
        <f t="shared" si="6"/>
        <v>0</v>
      </c>
    </row>
    <row r="40" spans="1:23" x14ac:dyDescent="0.25">
      <c r="A40" s="4">
        <v>2861029</v>
      </c>
      <c r="B40" s="4" t="s">
        <v>2147</v>
      </c>
      <c r="C40" s="5" t="s">
        <v>2148</v>
      </c>
      <c r="D40" s="6" t="s">
        <v>15</v>
      </c>
      <c r="E40" s="6" t="s">
        <v>1980</v>
      </c>
      <c r="F40" s="6" t="s">
        <v>1980</v>
      </c>
      <c r="G40" s="6" t="s">
        <v>1981</v>
      </c>
      <c r="H40" s="6" t="s">
        <v>1980</v>
      </c>
      <c r="I40" s="6" t="s">
        <v>2149</v>
      </c>
      <c r="J40" s="6" t="s">
        <v>2150</v>
      </c>
      <c r="K40" s="7">
        <v>3</v>
      </c>
      <c r="L40" s="6">
        <v>567370</v>
      </c>
      <c r="M40" s="6">
        <v>243947</v>
      </c>
      <c r="N40" s="6">
        <v>1</v>
      </c>
      <c r="O40" s="37"/>
      <c r="P40" s="37"/>
      <c r="Q40" s="37"/>
      <c r="R40" s="38">
        <f t="shared" si="1"/>
        <v>0</v>
      </c>
      <c r="S40" s="39">
        <f t="shared" si="5"/>
        <v>0</v>
      </c>
      <c r="T40" s="37"/>
      <c r="U40" s="37"/>
      <c r="V40" s="38">
        <f t="shared" si="3"/>
        <v>0</v>
      </c>
      <c r="W40" s="39">
        <f t="shared" si="6"/>
        <v>0</v>
      </c>
    </row>
    <row r="41" spans="1:23" x14ac:dyDescent="0.25">
      <c r="A41" s="4">
        <v>2857706</v>
      </c>
      <c r="B41" s="4" t="s">
        <v>2151</v>
      </c>
      <c r="C41" s="5" t="s">
        <v>2152</v>
      </c>
      <c r="D41" s="6" t="s">
        <v>15</v>
      </c>
      <c r="E41" s="6" t="s">
        <v>1980</v>
      </c>
      <c r="F41" s="6" t="s">
        <v>1980</v>
      </c>
      <c r="G41" s="6" t="s">
        <v>1981</v>
      </c>
      <c r="H41" s="6" t="s">
        <v>1980</v>
      </c>
      <c r="I41" s="6" t="s">
        <v>2153</v>
      </c>
      <c r="J41" s="6" t="s">
        <v>2154</v>
      </c>
      <c r="K41" s="7">
        <v>34</v>
      </c>
      <c r="L41" s="6">
        <v>567006</v>
      </c>
      <c r="M41" s="6">
        <v>244334</v>
      </c>
      <c r="N41" s="6">
        <v>1</v>
      </c>
      <c r="O41" s="37"/>
      <c r="P41" s="37"/>
      <c r="Q41" s="37"/>
      <c r="R41" s="38">
        <f t="shared" si="1"/>
        <v>0</v>
      </c>
      <c r="S41" s="39">
        <f t="shared" si="5"/>
        <v>0</v>
      </c>
      <c r="T41" s="37"/>
      <c r="U41" s="37"/>
      <c r="V41" s="38">
        <f t="shared" si="3"/>
        <v>0</v>
      </c>
      <c r="W41" s="39">
        <f t="shared" si="6"/>
        <v>0</v>
      </c>
    </row>
    <row r="42" spans="1:23" x14ac:dyDescent="0.25">
      <c r="A42" s="4">
        <v>2834725</v>
      </c>
      <c r="B42" s="4" t="s">
        <v>2167</v>
      </c>
      <c r="C42" s="5" t="s">
        <v>2168</v>
      </c>
      <c r="D42" s="6" t="s">
        <v>15</v>
      </c>
      <c r="E42" s="6" t="s">
        <v>1980</v>
      </c>
      <c r="F42" s="6" t="s">
        <v>1980</v>
      </c>
      <c r="G42" s="6" t="s">
        <v>1981</v>
      </c>
      <c r="H42" s="6" t="s">
        <v>1980</v>
      </c>
      <c r="I42" s="6" t="s">
        <v>2169</v>
      </c>
      <c r="J42" s="6" t="s">
        <v>2170</v>
      </c>
      <c r="K42" s="7">
        <v>19</v>
      </c>
      <c r="L42" s="6">
        <v>571428</v>
      </c>
      <c r="M42" s="6">
        <v>241458</v>
      </c>
      <c r="N42" s="6">
        <v>1</v>
      </c>
      <c r="O42" s="37"/>
      <c r="P42" s="37"/>
      <c r="Q42" s="37"/>
      <c r="R42" s="38">
        <f t="shared" si="1"/>
        <v>0</v>
      </c>
      <c r="S42" s="39">
        <f t="shared" si="5"/>
        <v>0</v>
      </c>
      <c r="T42" s="37"/>
      <c r="U42" s="37"/>
      <c r="V42" s="38">
        <f t="shared" si="3"/>
        <v>0</v>
      </c>
      <c r="W42" s="39">
        <f t="shared" si="6"/>
        <v>0</v>
      </c>
    </row>
    <row r="43" spans="1:23" x14ac:dyDescent="0.25">
      <c r="A43" s="4">
        <v>2855266</v>
      </c>
      <c r="B43" s="4" t="s">
        <v>2173</v>
      </c>
      <c r="C43" s="5" t="s">
        <v>2174</v>
      </c>
      <c r="D43" s="6" t="s">
        <v>15</v>
      </c>
      <c r="E43" s="6" t="s">
        <v>1980</v>
      </c>
      <c r="F43" s="6" t="s">
        <v>1980</v>
      </c>
      <c r="G43" s="6" t="s">
        <v>1981</v>
      </c>
      <c r="H43" s="6" t="s">
        <v>1980</v>
      </c>
      <c r="I43" s="6" t="s">
        <v>2175</v>
      </c>
      <c r="J43" s="6" t="s">
        <v>2176</v>
      </c>
      <c r="K43" s="7">
        <v>20</v>
      </c>
      <c r="L43" s="6">
        <v>568841</v>
      </c>
      <c r="M43" s="6">
        <v>245591</v>
      </c>
      <c r="N43" s="6">
        <v>1</v>
      </c>
      <c r="O43" s="37"/>
      <c r="P43" s="37"/>
      <c r="Q43" s="37"/>
      <c r="R43" s="38">
        <f t="shared" si="1"/>
        <v>0</v>
      </c>
      <c r="S43" s="39">
        <f t="shared" si="5"/>
        <v>0</v>
      </c>
      <c r="T43" s="37"/>
      <c r="U43" s="37"/>
      <c r="V43" s="38">
        <f t="shared" si="3"/>
        <v>0</v>
      </c>
      <c r="W43" s="39">
        <f t="shared" si="6"/>
        <v>0</v>
      </c>
    </row>
    <row r="44" spans="1:23" x14ac:dyDescent="0.25">
      <c r="A44" s="4">
        <v>2857873</v>
      </c>
      <c r="B44" s="4" t="s">
        <v>2177</v>
      </c>
      <c r="C44" s="5" t="s">
        <v>2178</v>
      </c>
      <c r="D44" s="6" t="s">
        <v>15</v>
      </c>
      <c r="E44" s="6" t="s">
        <v>1980</v>
      </c>
      <c r="F44" s="6" t="s">
        <v>1980</v>
      </c>
      <c r="G44" s="6" t="s">
        <v>1981</v>
      </c>
      <c r="H44" s="6" t="s">
        <v>1980</v>
      </c>
      <c r="I44" s="6" t="s">
        <v>2179</v>
      </c>
      <c r="J44" s="6" t="s">
        <v>2180</v>
      </c>
      <c r="K44" s="7">
        <v>60</v>
      </c>
      <c r="L44" s="6">
        <v>567156</v>
      </c>
      <c r="M44" s="6">
        <v>243560</v>
      </c>
      <c r="N44" s="6">
        <v>1</v>
      </c>
      <c r="O44" s="37"/>
      <c r="P44" s="37"/>
      <c r="Q44" s="37"/>
      <c r="R44" s="38">
        <f t="shared" si="1"/>
        <v>0</v>
      </c>
      <c r="S44" s="39">
        <f t="shared" si="5"/>
        <v>0</v>
      </c>
      <c r="T44" s="37"/>
      <c r="U44" s="37"/>
      <c r="V44" s="38">
        <f t="shared" si="3"/>
        <v>0</v>
      </c>
      <c r="W44" s="39">
        <f t="shared" si="6"/>
        <v>0</v>
      </c>
    </row>
    <row r="45" spans="1:23" x14ac:dyDescent="0.25">
      <c r="A45" s="4">
        <v>2855987</v>
      </c>
      <c r="B45" s="4" t="s">
        <v>2189</v>
      </c>
      <c r="C45" s="5" t="s">
        <v>2190</v>
      </c>
      <c r="D45" s="6" t="s">
        <v>15</v>
      </c>
      <c r="E45" s="6" t="s">
        <v>1980</v>
      </c>
      <c r="F45" s="6" t="s">
        <v>1980</v>
      </c>
      <c r="G45" s="6" t="s">
        <v>1981</v>
      </c>
      <c r="H45" s="6" t="s">
        <v>1980</v>
      </c>
      <c r="I45" s="6" t="s">
        <v>2191</v>
      </c>
      <c r="J45" s="6" t="s">
        <v>2192</v>
      </c>
      <c r="K45" s="7">
        <v>11</v>
      </c>
      <c r="L45" s="6">
        <v>567042</v>
      </c>
      <c r="M45" s="6">
        <v>245421</v>
      </c>
      <c r="N45" s="6">
        <v>1</v>
      </c>
      <c r="O45" s="37"/>
      <c r="P45" s="37"/>
      <c r="Q45" s="37"/>
      <c r="R45" s="38">
        <f t="shared" si="1"/>
        <v>0</v>
      </c>
      <c r="S45" s="39">
        <f t="shared" si="5"/>
        <v>0</v>
      </c>
      <c r="T45" s="37"/>
      <c r="U45" s="37"/>
      <c r="V45" s="38">
        <f t="shared" si="3"/>
        <v>0</v>
      </c>
      <c r="W45" s="39">
        <f t="shared" si="6"/>
        <v>0</v>
      </c>
    </row>
    <row r="46" spans="1:23" x14ac:dyDescent="0.25">
      <c r="A46" s="4">
        <v>2826433</v>
      </c>
      <c r="B46" s="4" t="s">
        <v>2201</v>
      </c>
      <c r="C46" s="5" t="s">
        <v>2202</v>
      </c>
      <c r="D46" s="6" t="s">
        <v>15</v>
      </c>
      <c r="E46" s="6" t="s">
        <v>1980</v>
      </c>
      <c r="F46" s="6" t="s">
        <v>1980</v>
      </c>
      <c r="G46" s="6"/>
      <c r="H46" s="6" t="s">
        <v>1980</v>
      </c>
      <c r="I46" s="6" t="s">
        <v>2199</v>
      </c>
      <c r="J46" s="6" t="s">
        <v>2200</v>
      </c>
      <c r="K46" s="7">
        <v>18</v>
      </c>
      <c r="L46" s="6">
        <v>573488</v>
      </c>
      <c r="M46" s="6">
        <v>246914</v>
      </c>
      <c r="N46" s="6">
        <v>1</v>
      </c>
      <c r="O46" s="37"/>
      <c r="P46" s="37"/>
      <c r="Q46" s="37"/>
      <c r="R46" s="38">
        <f t="shared" si="1"/>
        <v>0</v>
      </c>
      <c r="S46" s="39">
        <f t="shared" si="5"/>
        <v>0</v>
      </c>
      <c r="T46" s="37"/>
      <c r="U46" s="37"/>
      <c r="V46" s="38">
        <f t="shared" si="3"/>
        <v>0</v>
      </c>
      <c r="W46" s="39">
        <f t="shared" si="6"/>
        <v>0</v>
      </c>
    </row>
    <row r="47" spans="1:23" x14ac:dyDescent="0.25">
      <c r="A47" s="4">
        <v>2826423</v>
      </c>
      <c r="B47" s="4" t="s">
        <v>2203</v>
      </c>
      <c r="C47" s="5" t="s">
        <v>2204</v>
      </c>
      <c r="D47" s="6" t="s">
        <v>15</v>
      </c>
      <c r="E47" s="6" t="s">
        <v>1980</v>
      </c>
      <c r="F47" s="6" t="s">
        <v>1980</v>
      </c>
      <c r="G47" s="6" t="s">
        <v>1981</v>
      </c>
      <c r="H47" s="6" t="s">
        <v>1980</v>
      </c>
      <c r="I47" s="6" t="s">
        <v>2199</v>
      </c>
      <c r="J47" s="6" t="s">
        <v>2200</v>
      </c>
      <c r="K47" s="7">
        <v>9</v>
      </c>
      <c r="L47" s="6">
        <v>573200</v>
      </c>
      <c r="M47" s="6">
        <v>247282</v>
      </c>
      <c r="N47" s="6">
        <v>1</v>
      </c>
      <c r="O47" s="37"/>
      <c r="P47" s="37"/>
      <c r="Q47" s="37"/>
      <c r="R47" s="38">
        <f t="shared" si="1"/>
        <v>0</v>
      </c>
      <c r="S47" s="39">
        <f t="shared" si="5"/>
        <v>0</v>
      </c>
      <c r="T47" s="37"/>
      <c r="U47" s="37"/>
      <c r="V47" s="38">
        <f t="shared" si="3"/>
        <v>0</v>
      </c>
      <c r="W47" s="39">
        <f t="shared" si="6"/>
        <v>0</v>
      </c>
    </row>
    <row r="48" spans="1:23" x14ac:dyDescent="0.25">
      <c r="A48" s="4">
        <v>2825486</v>
      </c>
      <c r="B48" s="4" t="s">
        <v>2209</v>
      </c>
      <c r="C48" s="5" t="s">
        <v>2210</v>
      </c>
      <c r="D48" s="6" t="s">
        <v>15</v>
      </c>
      <c r="E48" s="6" t="s">
        <v>1980</v>
      </c>
      <c r="F48" s="6" t="s">
        <v>1980</v>
      </c>
      <c r="G48" s="6" t="s">
        <v>1981</v>
      </c>
      <c r="H48" s="6" t="s">
        <v>1980</v>
      </c>
      <c r="I48" s="6" t="s">
        <v>2211</v>
      </c>
      <c r="J48" s="6" t="s">
        <v>2212</v>
      </c>
      <c r="K48" s="7">
        <v>5</v>
      </c>
      <c r="L48" s="6">
        <v>580332</v>
      </c>
      <c r="M48" s="6">
        <v>248674</v>
      </c>
      <c r="N48" s="6">
        <v>1</v>
      </c>
      <c r="O48" s="37"/>
      <c r="P48" s="37"/>
      <c r="Q48" s="37"/>
      <c r="R48" s="38">
        <f t="shared" si="1"/>
        <v>0</v>
      </c>
      <c r="S48" s="39">
        <f t="shared" si="5"/>
        <v>0</v>
      </c>
      <c r="T48" s="37"/>
      <c r="U48" s="37"/>
      <c r="V48" s="38">
        <f t="shared" si="3"/>
        <v>0</v>
      </c>
      <c r="W48" s="39">
        <f t="shared" si="6"/>
        <v>0</v>
      </c>
    </row>
    <row r="49" spans="1:23" x14ac:dyDescent="0.25">
      <c r="A49" s="4">
        <v>2819957</v>
      </c>
      <c r="B49" s="4" t="s">
        <v>2217</v>
      </c>
      <c r="C49" s="5" t="s">
        <v>2218</v>
      </c>
      <c r="D49" s="6" t="s">
        <v>15</v>
      </c>
      <c r="E49" s="6" t="s">
        <v>1980</v>
      </c>
      <c r="F49" s="6" t="s">
        <v>1980</v>
      </c>
      <c r="G49" s="6" t="s">
        <v>1981</v>
      </c>
      <c r="H49" s="6" t="s">
        <v>1980</v>
      </c>
      <c r="I49" s="6" t="s">
        <v>2219</v>
      </c>
      <c r="J49" s="6" t="s">
        <v>2220</v>
      </c>
      <c r="K49" s="7">
        <v>337</v>
      </c>
      <c r="L49" s="6">
        <v>559036</v>
      </c>
      <c r="M49" s="6">
        <v>242206</v>
      </c>
      <c r="N49" s="6">
        <v>1</v>
      </c>
      <c r="O49" s="37"/>
      <c r="P49" s="37"/>
      <c r="Q49" s="37"/>
      <c r="R49" s="38">
        <f t="shared" si="1"/>
        <v>0</v>
      </c>
      <c r="S49" s="39">
        <f t="shared" si="5"/>
        <v>0</v>
      </c>
      <c r="T49" s="37"/>
      <c r="U49" s="37"/>
      <c r="V49" s="38">
        <f t="shared" si="3"/>
        <v>0</v>
      </c>
      <c r="W49" s="39">
        <f t="shared" si="6"/>
        <v>0</v>
      </c>
    </row>
    <row r="50" spans="1:23" x14ac:dyDescent="0.25">
      <c r="A50" s="4">
        <v>2841308</v>
      </c>
      <c r="B50" s="4" t="s">
        <v>2239</v>
      </c>
      <c r="C50" s="5" t="s">
        <v>2240</v>
      </c>
      <c r="D50" s="6" t="s">
        <v>15</v>
      </c>
      <c r="E50" s="6" t="s">
        <v>1980</v>
      </c>
      <c r="F50" s="6" t="s">
        <v>1980</v>
      </c>
      <c r="G50" s="6" t="s">
        <v>1981</v>
      </c>
      <c r="H50" s="6" t="s">
        <v>1980</v>
      </c>
      <c r="I50" s="6" t="s">
        <v>2241</v>
      </c>
      <c r="J50" s="6" t="s">
        <v>2242</v>
      </c>
      <c r="K50" s="7">
        <v>49</v>
      </c>
      <c r="L50" s="6">
        <v>569833</v>
      </c>
      <c r="M50" s="6">
        <v>240165</v>
      </c>
      <c r="N50" s="6">
        <v>1</v>
      </c>
      <c r="O50" s="37"/>
      <c r="P50" s="37"/>
      <c r="Q50" s="37"/>
      <c r="R50" s="38">
        <f t="shared" si="1"/>
        <v>0</v>
      </c>
      <c r="S50" s="39">
        <f t="shared" si="5"/>
        <v>0</v>
      </c>
      <c r="T50" s="37"/>
      <c r="U50" s="37"/>
      <c r="V50" s="38">
        <f t="shared" si="3"/>
        <v>0</v>
      </c>
      <c r="W50" s="39">
        <f t="shared" si="6"/>
        <v>0</v>
      </c>
    </row>
    <row r="51" spans="1:23" x14ac:dyDescent="0.25">
      <c r="A51" s="4">
        <v>2857839</v>
      </c>
      <c r="B51" s="4" t="s">
        <v>2243</v>
      </c>
      <c r="C51" s="5" t="s">
        <v>2244</v>
      </c>
      <c r="D51" s="6" t="s">
        <v>15</v>
      </c>
      <c r="E51" s="6" t="s">
        <v>1980</v>
      </c>
      <c r="F51" s="6" t="s">
        <v>1980</v>
      </c>
      <c r="G51" s="6" t="s">
        <v>1981</v>
      </c>
      <c r="H51" s="6" t="s">
        <v>1980</v>
      </c>
      <c r="I51" s="6" t="s">
        <v>2245</v>
      </c>
      <c r="J51" s="6" t="s">
        <v>2246</v>
      </c>
      <c r="K51" s="7">
        <v>18</v>
      </c>
      <c r="L51" s="6">
        <v>567082</v>
      </c>
      <c r="M51" s="6">
        <v>243623</v>
      </c>
      <c r="N51" s="6">
        <v>1</v>
      </c>
      <c r="O51" s="37"/>
      <c r="P51" s="37"/>
      <c r="Q51" s="37"/>
      <c r="R51" s="38">
        <f t="shared" si="1"/>
        <v>0</v>
      </c>
      <c r="S51" s="39">
        <f t="shared" si="5"/>
        <v>0</v>
      </c>
      <c r="T51" s="37"/>
      <c r="U51" s="37"/>
      <c r="V51" s="38">
        <f t="shared" si="3"/>
        <v>0</v>
      </c>
      <c r="W51" s="39">
        <f t="shared" si="6"/>
        <v>0</v>
      </c>
    </row>
    <row r="52" spans="1:23" x14ac:dyDescent="0.25">
      <c r="A52" s="4">
        <v>2855684</v>
      </c>
      <c r="B52" s="4" t="s">
        <v>2251</v>
      </c>
      <c r="C52" s="5" t="s">
        <v>2252</v>
      </c>
      <c r="D52" s="6" t="s">
        <v>15</v>
      </c>
      <c r="E52" s="6" t="s">
        <v>1980</v>
      </c>
      <c r="F52" s="6" t="s">
        <v>1980</v>
      </c>
      <c r="G52" s="6" t="s">
        <v>1981</v>
      </c>
      <c r="H52" s="6" t="s">
        <v>1980</v>
      </c>
      <c r="I52" s="6" t="s">
        <v>2253</v>
      </c>
      <c r="J52" s="6" t="s">
        <v>2254</v>
      </c>
      <c r="K52" s="7">
        <v>1</v>
      </c>
      <c r="L52" s="6">
        <v>566748</v>
      </c>
      <c r="M52" s="6">
        <v>244466</v>
      </c>
      <c r="N52" s="6">
        <v>1</v>
      </c>
      <c r="O52" s="37"/>
      <c r="P52" s="37"/>
      <c r="Q52" s="37"/>
      <c r="R52" s="38">
        <f t="shared" si="1"/>
        <v>0</v>
      </c>
      <c r="S52" s="39">
        <f t="shared" si="5"/>
        <v>0</v>
      </c>
      <c r="T52" s="37"/>
      <c r="U52" s="37"/>
      <c r="V52" s="38">
        <f t="shared" si="3"/>
        <v>0</v>
      </c>
      <c r="W52" s="39">
        <f t="shared" si="6"/>
        <v>0</v>
      </c>
    </row>
    <row r="53" spans="1:23" x14ac:dyDescent="0.25">
      <c r="A53" s="4">
        <v>2813557</v>
      </c>
      <c r="B53" s="4" t="s">
        <v>2257</v>
      </c>
      <c r="C53" s="5" t="s">
        <v>2258</v>
      </c>
      <c r="D53" s="6" t="s">
        <v>15</v>
      </c>
      <c r="E53" s="6" t="s">
        <v>1980</v>
      </c>
      <c r="F53" s="6" t="s">
        <v>1980</v>
      </c>
      <c r="G53" s="6" t="s">
        <v>1981</v>
      </c>
      <c r="H53" s="6" t="s">
        <v>1980</v>
      </c>
      <c r="I53" s="6" t="s">
        <v>2259</v>
      </c>
      <c r="J53" s="6" t="s">
        <v>2260</v>
      </c>
      <c r="K53" s="7">
        <v>28</v>
      </c>
      <c r="L53" s="6">
        <v>563079</v>
      </c>
      <c r="M53" s="6">
        <v>246725</v>
      </c>
      <c r="N53" s="6">
        <v>1</v>
      </c>
      <c r="O53" s="37"/>
      <c r="P53" s="37"/>
      <c r="Q53" s="37"/>
      <c r="R53" s="38">
        <f t="shared" si="1"/>
        <v>0</v>
      </c>
      <c r="S53" s="39">
        <f t="shared" si="5"/>
        <v>0</v>
      </c>
      <c r="T53" s="37"/>
      <c r="U53" s="37"/>
      <c r="V53" s="38">
        <f t="shared" si="3"/>
        <v>0</v>
      </c>
      <c r="W53" s="39">
        <f t="shared" si="6"/>
        <v>0</v>
      </c>
    </row>
    <row r="54" spans="1:23" x14ac:dyDescent="0.25">
      <c r="A54" s="4">
        <v>9220077</v>
      </c>
      <c r="B54" s="4" t="s">
        <v>2267</v>
      </c>
      <c r="C54" s="5" t="s">
        <v>2268</v>
      </c>
      <c r="D54" s="6" t="s">
        <v>15</v>
      </c>
      <c r="E54" s="6" t="s">
        <v>1980</v>
      </c>
      <c r="F54" s="6" t="s">
        <v>1980</v>
      </c>
      <c r="G54" s="6" t="s">
        <v>1981</v>
      </c>
      <c r="H54" s="6" t="s">
        <v>1980</v>
      </c>
      <c r="I54" s="6" t="s">
        <v>1134</v>
      </c>
      <c r="J54" s="6" t="s">
        <v>1135</v>
      </c>
      <c r="K54" s="7">
        <v>9</v>
      </c>
      <c r="L54" s="6">
        <v>566095</v>
      </c>
      <c r="M54" s="6">
        <v>245422</v>
      </c>
      <c r="N54" s="6">
        <v>1</v>
      </c>
      <c r="O54" s="37"/>
      <c r="P54" s="37"/>
      <c r="Q54" s="37"/>
      <c r="R54" s="38">
        <f t="shared" si="1"/>
        <v>0</v>
      </c>
      <c r="S54" s="39">
        <f t="shared" si="5"/>
        <v>0</v>
      </c>
      <c r="T54" s="37"/>
      <c r="U54" s="37"/>
      <c r="V54" s="38">
        <f t="shared" si="3"/>
        <v>0</v>
      </c>
      <c r="W54" s="39">
        <f t="shared" si="6"/>
        <v>0</v>
      </c>
    </row>
    <row r="55" spans="1:23" x14ac:dyDescent="0.25">
      <c r="A55" s="4">
        <v>2819185</v>
      </c>
      <c r="B55" s="4" t="s">
        <v>2273</v>
      </c>
      <c r="C55" s="5" t="s">
        <v>2274</v>
      </c>
      <c r="D55" s="6" t="s">
        <v>15</v>
      </c>
      <c r="E55" s="6" t="s">
        <v>1980</v>
      </c>
      <c r="F55" s="6" t="s">
        <v>1980</v>
      </c>
      <c r="G55" s="6" t="s">
        <v>1981</v>
      </c>
      <c r="H55" s="6" t="s">
        <v>1980</v>
      </c>
      <c r="I55" s="6" t="s">
        <v>2271</v>
      </c>
      <c r="J55" s="6" t="s">
        <v>2272</v>
      </c>
      <c r="K55" s="7">
        <v>8</v>
      </c>
      <c r="L55" s="6">
        <v>565425</v>
      </c>
      <c r="M55" s="6">
        <v>245153</v>
      </c>
      <c r="N55" s="6">
        <v>1</v>
      </c>
      <c r="O55" s="37"/>
      <c r="P55" s="37"/>
      <c r="Q55" s="37"/>
      <c r="R55" s="38">
        <f t="shared" si="1"/>
        <v>0</v>
      </c>
      <c r="S55" s="39">
        <f t="shared" si="5"/>
        <v>0</v>
      </c>
      <c r="T55" s="37"/>
      <c r="U55" s="37"/>
      <c r="V55" s="38">
        <f t="shared" si="3"/>
        <v>0</v>
      </c>
      <c r="W55" s="39">
        <f t="shared" si="6"/>
        <v>0</v>
      </c>
    </row>
    <row r="56" spans="1:23" x14ac:dyDescent="0.25">
      <c r="A56" s="4">
        <v>2862229</v>
      </c>
      <c r="B56" s="4" t="s">
        <v>2275</v>
      </c>
      <c r="C56" s="5" t="s">
        <v>2276</v>
      </c>
      <c r="D56" s="6" t="s">
        <v>15</v>
      </c>
      <c r="E56" s="6" t="s">
        <v>1980</v>
      </c>
      <c r="F56" s="6" t="s">
        <v>1980</v>
      </c>
      <c r="G56" s="6" t="s">
        <v>1981</v>
      </c>
      <c r="H56" s="6" t="s">
        <v>1980</v>
      </c>
      <c r="I56" s="6" t="s">
        <v>2277</v>
      </c>
      <c r="J56" s="6" t="s">
        <v>2278</v>
      </c>
      <c r="K56" s="7">
        <v>18</v>
      </c>
      <c r="L56" s="6">
        <v>567361</v>
      </c>
      <c r="M56" s="6">
        <v>244879</v>
      </c>
      <c r="N56" s="6">
        <v>1</v>
      </c>
      <c r="O56" s="37"/>
      <c r="P56" s="37"/>
      <c r="Q56" s="37"/>
      <c r="R56" s="38">
        <f t="shared" si="1"/>
        <v>0</v>
      </c>
      <c r="S56" s="39">
        <f t="shared" si="5"/>
        <v>0</v>
      </c>
      <c r="T56" s="37"/>
      <c r="U56" s="37"/>
      <c r="V56" s="38">
        <f t="shared" si="3"/>
        <v>0</v>
      </c>
      <c r="W56" s="39">
        <f t="shared" si="6"/>
        <v>0</v>
      </c>
    </row>
    <row r="57" spans="1:23" x14ac:dyDescent="0.25">
      <c r="A57" s="4">
        <v>2846012</v>
      </c>
      <c r="B57" s="4" t="s">
        <v>2283</v>
      </c>
      <c r="C57" s="5" t="s">
        <v>2284</v>
      </c>
      <c r="D57" s="6" t="s">
        <v>15</v>
      </c>
      <c r="E57" s="6" t="s">
        <v>1980</v>
      </c>
      <c r="F57" s="6" t="s">
        <v>1980</v>
      </c>
      <c r="G57" s="6" t="s">
        <v>1981</v>
      </c>
      <c r="H57" s="6" t="s">
        <v>1980</v>
      </c>
      <c r="I57" s="6" t="s">
        <v>2285</v>
      </c>
      <c r="J57" s="6" t="s">
        <v>2286</v>
      </c>
      <c r="K57" s="7">
        <v>46</v>
      </c>
      <c r="L57" s="6">
        <v>565436</v>
      </c>
      <c r="M57" s="6">
        <v>236372</v>
      </c>
      <c r="N57" s="6">
        <v>1</v>
      </c>
      <c r="O57" s="37"/>
      <c r="P57" s="37"/>
      <c r="Q57" s="37"/>
      <c r="R57" s="38">
        <f t="shared" si="1"/>
        <v>0</v>
      </c>
      <c r="S57" s="39">
        <f t="shared" si="5"/>
        <v>0</v>
      </c>
      <c r="T57" s="37"/>
      <c r="U57" s="37"/>
      <c r="V57" s="38">
        <f t="shared" si="3"/>
        <v>0</v>
      </c>
      <c r="W57" s="39">
        <f t="shared" si="6"/>
        <v>0</v>
      </c>
    </row>
    <row r="58" spans="1:23" x14ac:dyDescent="0.25">
      <c r="A58" s="4">
        <v>2836748</v>
      </c>
      <c r="B58" s="4" t="s">
        <v>2287</v>
      </c>
      <c r="C58" s="5" t="s">
        <v>2288</v>
      </c>
      <c r="D58" s="6" t="s">
        <v>15</v>
      </c>
      <c r="E58" s="6" t="s">
        <v>1980</v>
      </c>
      <c r="F58" s="6" t="s">
        <v>1980</v>
      </c>
      <c r="G58" s="6" t="s">
        <v>1981</v>
      </c>
      <c r="H58" s="6" t="s">
        <v>1980</v>
      </c>
      <c r="I58" s="6" t="s">
        <v>2289</v>
      </c>
      <c r="J58" s="6" t="s">
        <v>2290</v>
      </c>
      <c r="K58" s="7">
        <v>201</v>
      </c>
      <c r="L58" s="6">
        <v>564343</v>
      </c>
      <c r="M58" s="6">
        <v>238615</v>
      </c>
      <c r="N58" s="6">
        <v>1</v>
      </c>
      <c r="O58" s="37"/>
      <c r="P58" s="37"/>
      <c r="Q58" s="37"/>
      <c r="R58" s="38">
        <f t="shared" si="1"/>
        <v>0</v>
      </c>
      <c r="S58" s="39">
        <f t="shared" si="5"/>
        <v>0</v>
      </c>
      <c r="T58" s="37"/>
      <c r="U58" s="37"/>
      <c r="V58" s="38">
        <f t="shared" si="3"/>
        <v>0</v>
      </c>
      <c r="W58" s="39">
        <f t="shared" si="6"/>
        <v>0</v>
      </c>
    </row>
    <row r="59" spans="1:23" x14ac:dyDescent="0.25">
      <c r="A59" s="4">
        <v>2826701</v>
      </c>
      <c r="B59" s="4" t="s">
        <v>2291</v>
      </c>
      <c r="C59" s="5" t="s">
        <v>2292</v>
      </c>
      <c r="D59" s="6" t="s">
        <v>15</v>
      </c>
      <c r="E59" s="6" t="s">
        <v>1980</v>
      </c>
      <c r="F59" s="6" t="s">
        <v>1980</v>
      </c>
      <c r="G59" s="6" t="s">
        <v>1981</v>
      </c>
      <c r="H59" s="6" t="s">
        <v>1980</v>
      </c>
      <c r="I59" s="6" t="s">
        <v>2293</v>
      </c>
      <c r="J59" s="6" t="s">
        <v>2294</v>
      </c>
      <c r="K59" s="7">
        <v>29</v>
      </c>
      <c r="L59" s="6">
        <v>573146</v>
      </c>
      <c r="M59" s="6">
        <v>245898</v>
      </c>
      <c r="N59" s="6">
        <v>1</v>
      </c>
      <c r="O59" s="37"/>
      <c r="P59" s="37"/>
      <c r="Q59" s="37"/>
      <c r="R59" s="38">
        <f t="shared" si="1"/>
        <v>0</v>
      </c>
      <c r="S59" s="39">
        <f t="shared" si="5"/>
        <v>0</v>
      </c>
      <c r="T59" s="37"/>
      <c r="U59" s="37"/>
      <c r="V59" s="38">
        <f t="shared" si="3"/>
        <v>0</v>
      </c>
      <c r="W59" s="39">
        <f t="shared" si="6"/>
        <v>0</v>
      </c>
    </row>
    <row r="60" spans="1:23" x14ac:dyDescent="0.25">
      <c r="A60" s="4">
        <v>2858013</v>
      </c>
      <c r="B60" s="4" t="s">
        <v>2312</v>
      </c>
      <c r="C60" s="5" t="s">
        <v>2313</v>
      </c>
      <c r="D60" s="6" t="s">
        <v>15</v>
      </c>
      <c r="E60" s="6" t="s">
        <v>1980</v>
      </c>
      <c r="F60" s="6" t="s">
        <v>1980</v>
      </c>
      <c r="G60" s="6" t="s">
        <v>1981</v>
      </c>
      <c r="H60" s="6" t="s">
        <v>1980</v>
      </c>
      <c r="I60" s="6" t="s">
        <v>2310</v>
      </c>
      <c r="J60" s="6" t="s">
        <v>2311</v>
      </c>
      <c r="K60" s="7">
        <v>26</v>
      </c>
      <c r="L60" s="6">
        <v>567943</v>
      </c>
      <c r="M60" s="6">
        <v>244321</v>
      </c>
      <c r="N60" s="6">
        <v>1</v>
      </c>
      <c r="O60" s="37"/>
      <c r="P60" s="37"/>
      <c r="Q60" s="37"/>
      <c r="R60" s="38">
        <f t="shared" si="1"/>
        <v>0</v>
      </c>
      <c r="S60" s="39">
        <f t="shared" si="5"/>
        <v>0</v>
      </c>
      <c r="T60" s="37"/>
      <c r="U60" s="37"/>
      <c r="V60" s="38">
        <f t="shared" si="3"/>
        <v>0</v>
      </c>
      <c r="W60" s="39">
        <f t="shared" si="6"/>
        <v>0</v>
      </c>
    </row>
    <row r="61" spans="1:23" x14ac:dyDescent="0.25">
      <c r="A61" s="4">
        <v>2815700</v>
      </c>
      <c r="B61" s="4" t="s">
        <v>2318</v>
      </c>
      <c r="C61" s="5" t="s">
        <v>2319</v>
      </c>
      <c r="D61" s="6" t="s">
        <v>15</v>
      </c>
      <c r="E61" s="6" t="s">
        <v>1980</v>
      </c>
      <c r="F61" s="6" t="s">
        <v>1980</v>
      </c>
      <c r="G61" s="6" t="s">
        <v>1981</v>
      </c>
      <c r="H61" s="6" t="s">
        <v>1980</v>
      </c>
      <c r="I61" s="6" t="s">
        <v>2316</v>
      </c>
      <c r="J61" s="6" t="s">
        <v>2317</v>
      </c>
      <c r="K61" s="7">
        <v>18</v>
      </c>
      <c r="L61" s="6">
        <v>559634</v>
      </c>
      <c r="M61" s="6">
        <v>245465</v>
      </c>
      <c r="N61" s="6">
        <v>1</v>
      </c>
      <c r="O61" s="37"/>
      <c r="P61" s="37"/>
      <c r="Q61" s="37"/>
      <c r="R61" s="38">
        <f t="shared" si="1"/>
        <v>0</v>
      </c>
      <c r="S61" s="39">
        <f t="shared" si="5"/>
        <v>0</v>
      </c>
      <c r="T61" s="37"/>
      <c r="U61" s="37"/>
      <c r="V61" s="38">
        <f t="shared" si="3"/>
        <v>0</v>
      </c>
      <c r="W61" s="39">
        <f t="shared" si="6"/>
        <v>0</v>
      </c>
    </row>
    <row r="62" spans="1:23" x14ac:dyDescent="0.25">
      <c r="A62" s="4">
        <v>2847270</v>
      </c>
      <c r="B62" s="4" t="s">
        <v>2320</v>
      </c>
      <c r="C62" s="5" t="s">
        <v>2321</v>
      </c>
      <c r="D62" s="6" t="s">
        <v>15</v>
      </c>
      <c r="E62" s="6" t="s">
        <v>1980</v>
      </c>
      <c r="F62" s="6" t="s">
        <v>1980</v>
      </c>
      <c r="G62" s="6" t="s">
        <v>1981</v>
      </c>
      <c r="H62" s="6" t="s">
        <v>1980</v>
      </c>
      <c r="I62" s="6" t="s">
        <v>2322</v>
      </c>
      <c r="J62" s="6" t="s">
        <v>2323</v>
      </c>
      <c r="K62" s="7">
        <v>17</v>
      </c>
      <c r="L62" s="6">
        <v>565163</v>
      </c>
      <c r="M62" s="6">
        <v>237078</v>
      </c>
      <c r="N62" s="6">
        <v>1</v>
      </c>
      <c r="O62" s="37"/>
      <c r="P62" s="37"/>
      <c r="Q62" s="37"/>
      <c r="R62" s="38">
        <f t="shared" si="1"/>
        <v>0</v>
      </c>
      <c r="S62" s="39">
        <f t="shared" si="5"/>
        <v>0</v>
      </c>
      <c r="T62" s="37"/>
      <c r="U62" s="37"/>
      <c r="V62" s="38">
        <f t="shared" si="3"/>
        <v>0</v>
      </c>
      <c r="W62" s="39">
        <f t="shared" si="6"/>
        <v>0</v>
      </c>
    </row>
    <row r="63" spans="1:23" x14ac:dyDescent="0.25">
      <c r="A63" s="4">
        <v>2826794</v>
      </c>
      <c r="B63" s="4" t="s">
        <v>2330</v>
      </c>
      <c r="C63" s="5" t="s">
        <v>2331</v>
      </c>
      <c r="D63" s="6" t="s">
        <v>15</v>
      </c>
      <c r="E63" s="6" t="s">
        <v>1980</v>
      </c>
      <c r="F63" s="6" t="s">
        <v>1980</v>
      </c>
      <c r="G63" s="6" t="s">
        <v>1981</v>
      </c>
      <c r="H63" s="6" t="s">
        <v>1980</v>
      </c>
      <c r="I63" s="6" t="s">
        <v>2332</v>
      </c>
      <c r="J63" s="6" t="s">
        <v>2333</v>
      </c>
      <c r="K63" s="7">
        <v>47</v>
      </c>
      <c r="L63" s="6">
        <v>574386</v>
      </c>
      <c r="M63" s="6">
        <v>246563</v>
      </c>
      <c r="N63" s="6">
        <v>1</v>
      </c>
      <c r="O63" s="37"/>
      <c r="P63" s="37"/>
      <c r="Q63" s="37"/>
      <c r="R63" s="38">
        <f t="shared" si="1"/>
        <v>0</v>
      </c>
      <c r="S63" s="39">
        <f t="shared" si="5"/>
        <v>0</v>
      </c>
      <c r="T63" s="37"/>
      <c r="U63" s="37"/>
      <c r="V63" s="38">
        <f t="shared" si="3"/>
        <v>0</v>
      </c>
      <c r="W63" s="39">
        <f t="shared" si="6"/>
        <v>0</v>
      </c>
    </row>
    <row r="64" spans="1:23" x14ac:dyDescent="0.25">
      <c r="A64" s="4">
        <v>2832512</v>
      </c>
      <c r="B64" s="4" t="s">
        <v>2346</v>
      </c>
      <c r="C64" s="5" t="s">
        <v>2347</v>
      </c>
      <c r="D64" s="6" t="s">
        <v>15</v>
      </c>
      <c r="E64" s="6" t="s">
        <v>1980</v>
      </c>
      <c r="F64" s="6" t="s">
        <v>1980</v>
      </c>
      <c r="G64" s="6" t="s">
        <v>1981</v>
      </c>
      <c r="H64" s="6" t="s">
        <v>1980</v>
      </c>
      <c r="I64" s="6" t="s">
        <v>2348</v>
      </c>
      <c r="J64" s="6" t="s">
        <v>2349</v>
      </c>
      <c r="K64" s="7">
        <v>11</v>
      </c>
      <c r="L64" s="6">
        <v>567719</v>
      </c>
      <c r="M64" s="6">
        <v>241975</v>
      </c>
      <c r="N64" s="6">
        <v>1</v>
      </c>
      <c r="O64" s="37"/>
      <c r="P64" s="37"/>
      <c r="Q64" s="37"/>
      <c r="R64" s="38">
        <f t="shared" si="1"/>
        <v>0</v>
      </c>
      <c r="S64" s="39">
        <f t="shared" si="5"/>
        <v>0</v>
      </c>
      <c r="T64" s="37"/>
      <c r="U64" s="37"/>
      <c r="V64" s="38">
        <f t="shared" si="3"/>
        <v>0</v>
      </c>
      <c r="W64" s="39">
        <f t="shared" si="6"/>
        <v>0</v>
      </c>
    </row>
    <row r="65" spans="1:23" x14ac:dyDescent="0.25">
      <c r="A65" s="4">
        <v>2842732</v>
      </c>
      <c r="B65" s="4" t="s">
        <v>2350</v>
      </c>
      <c r="C65" s="5" t="s">
        <v>2351</v>
      </c>
      <c r="D65" s="6" t="s">
        <v>15</v>
      </c>
      <c r="E65" s="6" t="s">
        <v>1980</v>
      </c>
      <c r="F65" s="6" t="s">
        <v>1980</v>
      </c>
      <c r="G65" s="6" t="s">
        <v>1981</v>
      </c>
      <c r="H65" s="6" t="s">
        <v>1980</v>
      </c>
      <c r="I65" s="6" t="s">
        <v>2352</v>
      </c>
      <c r="J65" s="6" t="s">
        <v>2353</v>
      </c>
      <c r="K65" s="7">
        <v>15</v>
      </c>
      <c r="L65" s="6">
        <v>572285</v>
      </c>
      <c r="M65" s="6">
        <v>238945</v>
      </c>
      <c r="N65" s="6">
        <v>1</v>
      </c>
      <c r="O65" s="37"/>
      <c r="P65" s="37"/>
      <c r="Q65" s="37"/>
      <c r="R65" s="38">
        <f t="shared" si="1"/>
        <v>0</v>
      </c>
      <c r="S65" s="39">
        <f t="shared" si="5"/>
        <v>0</v>
      </c>
      <c r="T65" s="37"/>
      <c r="U65" s="37"/>
      <c r="V65" s="38">
        <f t="shared" si="3"/>
        <v>0</v>
      </c>
      <c r="W65" s="39">
        <f t="shared" si="6"/>
        <v>0</v>
      </c>
    </row>
    <row r="66" spans="1:23" x14ac:dyDescent="0.25">
      <c r="A66" s="4">
        <v>2842718</v>
      </c>
      <c r="B66" s="4" t="s">
        <v>2354</v>
      </c>
      <c r="C66" s="5" t="s">
        <v>2355</v>
      </c>
      <c r="D66" s="6" t="s">
        <v>15</v>
      </c>
      <c r="E66" s="6" t="s">
        <v>1980</v>
      </c>
      <c r="F66" s="6" t="s">
        <v>1980</v>
      </c>
      <c r="G66" s="6" t="s">
        <v>1981</v>
      </c>
      <c r="H66" s="6" t="s">
        <v>1980</v>
      </c>
      <c r="I66" s="6" t="s">
        <v>2352</v>
      </c>
      <c r="J66" s="6" t="s">
        <v>2353</v>
      </c>
      <c r="K66" s="7">
        <v>5</v>
      </c>
      <c r="L66" s="6">
        <v>571965</v>
      </c>
      <c r="M66" s="6">
        <v>239102</v>
      </c>
      <c r="N66" s="6">
        <v>1</v>
      </c>
      <c r="O66" s="37"/>
      <c r="P66" s="37"/>
      <c r="Q66" s="37"/>
      <c r="R66" s="38">
        <f t="shared" si="1"/>
        <v>0</v>
      </c>
      <c r="S66" s="39">
        <f t="shared" si="5"/>
        <v>0</v>
      </c>
      <c r="T66" s="37"/>
      <c r="U66" s="37"/>
      <c r="V66" s="38">
        <f t="shared" si="3"/>
        <v>0</v>
      </c>
      <c r="W66" s="39">
        <f t="shared" si="6"/>
        <v>0</v>
      </c>
    </row>
    <row r="67" spans="1:23" x14ac:dyDescent="0.25">
      <c r="A67" s="4">
        <v>2812768</v>
      </c>
      <c r="B67" s="4" t="s">
        <v>2356</v>
      </c>
      <c r="C67" s="5" t="s">
        <v>2357</v>
      </c>
      <c r="D67" s="6" t="s">
        <v>15</v>
      </c>
      <c r="E67" s="6" t="s">
        <v>1980</v>
      </c>
      <c r="F67" s="6" t="s">
        <v>1980</v>
      </c>
      <c r="G67" s="6" t="s">
        <v>1981</v>
      </c>
      <c r="H67" s="6" t="s">
        <v>1980</v>
      </c>
      <c r="I67" s="6" t="s">
        <v>2358</v>
      </c>
      <c r="J67" s="6" t="s">
        <v>2359</v>
      </c>
      <c r="K67" s="7" t="s">
        <v>2360</v>
      </c>
      <c r="L67" s="6">
        <v>568449</v>
      </c>
      <c r="M67" s="6">
        <v>248205</v>
      </c>
      <c r="N67" s="6">
        <v>1</v>
      </c>
      <c r="O67" s="37"/>
      <c r="P67" s="37"/>
      <c r="Q67" s="37"/>
      <c r="R67" s="38">
        <f t="shared" si="1"/>
        <v>0</v>
      </c>
      <c r="S67" s="39">
        <f t="shared" si="5"/>
        <v>0</v>
      </c>
      <c r="T67" s="37"/>
      <c r="U67" s="37"/>
      <c r="V67" s="38">
        <f t="shared" si="3"/>
        <v>0</v>
      </c>
      <c r="W67" s="39">
        <f t="shared" si="6"/>
        <v>0</v>
      </c>
    </row>
    <row r="68" spans="1:23" x14ac:dyDescent="0.25">
      <c r="A68" s="4">
        <v>2832949</v>
      </c>
      <c r="B68" s="4" t="s">
        <v>2369</v>
      </c>
      <c r="C68" s="5" t="s">
        <v>2370</v>
      </c>
      <c r="D68" s="6" t="s">
        <v>15</v>
      </c>
      <c r="E68" s="6" t="s">
        <v>1980</v>
      </c>
      <c r="F68" s="6" t="s">
        <v>1980</v>
      </c>
      <c r="G68" s="6" t="s">
        <v>1981</v>
      </c>
      <c r="H68" s="6" t="s">
        <v>1980</v>
      </c>
      <c r="I68" s="6" t="s">
        <v>2371</v>
      </c>
      <c r="J68" s="6" t="s">
        <v>2372</v>
      </c>
      <c r="K68" s="7" t="s">
        <v>2373</v>
      </c>
      <c r="L68" s="6">
        <v>568649</v>
      </c>
      <c r="M68" s="6">
        <v>242236</v>
      </c>
      <c r="N68" s="6">
        <v>1</v>
      </c>
      <c r="O68" s="37"/>
      <c r="P68" s="37"/>
      <c r="Q68" s="37"/>
      <c r="R68" s="38">
        <f t="shared" si="1"/>
        <v>0</v>
      </c>
      <c r="S68" s="39">
        <f t="shared" si="5"/>
        <v>0</v>
      </c>
      <c r="T68" s="37"/>
      <c r="U68" s="37"/>
      <c r="V68" s="38">
        <f t="shared" si="3"/>
        <v>0</v>
      </c>
      <c r="W68" s="39">
        <f t="shared" si="6"/>
        <v>0</v>
      </c>
    </row>
    <row r="69" spans="1:23" x14ac:dyDescent="0.25">
      <c r="A69" s="4">
        <v>7780753</v>
      </c>
      <c r="B69" s="4" t="s">
        <v>2374</v>
      </c>
      <c r="C69" s="5" t="s">
        <v>2375</v>
      </c>
      <c r="D69" s="6" t="s">
        <v>15</v>
      </c>
      <c r="E69" s="6" t="s">
        <v>1980</v>
      </c>
      <c r="F69" s="6" t="s">
        <v>1980</v>
      </c>
      <c r="G69" s="6" t="s">
        <v>1981</v>
      </c>
      <c r="H69" s="6" t="s">
        <v>1980</v>
      </c>
      <c r="I69" s="6" t="s">
        <v>2376</v>
      </c>
      <c r="J69" s="6" t="s">
        <v>2377</v>
      </c>
      <c r="K69" s="7">
        <v>2</v>
      </c>
      <c r="L69" s="6">
        <v>566065</v>
      </c>
      <c r="M69" s="6">
        <v>240741</v>
      </c>
      <c r="N69" s="6">
        <v>1</v>
      </c>
      <c r="O69" s="37"/>
      <c r="P69" s="37"/>
      <c r="Q69" s="37"/>
      <c r="R69" s="38">
        <f t="shared" si="1"/>
        <v>0</v>
      </c>
      <c r="S69" s="39">
        <f t="shared" si="5"/>
        <v>0</v>
      </c>
      <c r="T69" s="37"/>
      <c r="U69" s="37"/>
      <c r="V69" s="38">
        <f t="shared" si="3"/>
        <v>0</v>
      </c>
      <c r="W69" s="39">
        <f t="shared" si="6"/>
        <v>0</v>
      </c>
    </row>
    <row r="70" spans="1:23" x14ac:dyDescent="0.25">
      <c r="A70" s="4">
        <v>2863150</v>
      </c>
      <c r="B70" s="4" t="s">
        <v>2386</v>
      </c>
      <c r="C70" s="5" t="s">
        <v>2387</v>
      </c>
      <c r="D70" s="6" t="s">
        <v>15</v>
      </c>
      <c r="E70" s="6" t="s">
        <v>1980</v>
      </c>
      <c r="F70" s="6" t="s">
        <v>1980</v>
      </c>
      <c r="G70" s="6" t="s">
        <v>1981</v>
      </c>
      <c r="H70" s="6" t="s">
        <v>1980</v>
      </c>
      <c r="I70" s="6" t="s">
        <v>2388</v>
      </c>
      <c r="J70" s="6" t="s">
        <v>2389</v>
      </c>
      <c r="K70" s="7">
        <v>23</v>
      </c>
      <c r="L70" s="6">
        <v>566819</v>
      </c>
      <c r="M70" s="6">
        <v>245641</v>
      </c>
      <c r="N70" s="6">
        <v>1</v>
      </c>
      <c r="O70" s="37"/>
      <c r="P70" s="37"/>
      <c r="Q70" s="37"/>
      <c r="R70" s="38">
        <f t="shared" si="1"/>
        <v>0</v>
      </c>
      <c r="S70" s="39">
        <f t="shared" si="5"/>
        <v>0</v>
      </c>
      <c r="T70" s="37"/>
      <c r="U70" s="37"/>
      <c r="V70" s="38">
        <f t="shared" si="3"/>
        <v>0</v>
      </c>
      <c r="W70" s="39">
        <f t="shared" si="6"/>
        <v>0</v>
      </c>
    </row>
    <row r="71" spans="1:23" x14ac:dyDescent="0.25">
      <c r="A71" s="4">
        <v>2856264</v>
      </c>
      <c r="B71" s="4" t="s">
        <v>2390</v>
      </c>
      <c r="C71" s="5" t="s">
        <v>2391</v>
      </c>
      <c r="D71" s="6" t="s">
        <v>15</v>
      </c>
      <c r="E71" s="6" t="s">
        <v>1980</v>
      </c>
      <c r="F71" s="6" t="s">
        <v>1980</v>
      </c>
      <c r="G71" s="6" t="s">
        <v>1981</v>
      </c>
      <c r="H71" s="6" t="s">
        <v>1980</v>
      </c>
      <c r="I71" s="6" t="s">
        <v>2392</v>
      </c>
      <c r="J71" s="6" t="s">
        <v>2393</v>
      </c>
      <c r="K71" s="7">
        <v>21</v>
      </c>
      <c r="L71" s="6">
        <v>568201</v>
      </c>
      <c r="M71" s="6">
        <v>244915</v>
      </c>
      <c r="N71" s="6">
        <v>1</v>
      </c>
      <c r="O71" s="37"/>
      <c r="P71" s="37"/>
      <c r="Q71" s="37"/>
      <c r="R71" s="38">
        <f t="shared" si="1"/>
        <v>0</v>
      </c>
      <c r="S71" s="39">
        <f t="shared" si="5"/>
        <v>0</v>
      </c>
      <c r="T71" s="37"/>
      <c r="U71" s="37"/>
      <c r="V71" s="38">
        <f t="shared" si="3"/>
        <v>0</v>
      </c>
      <c r="W71" s="39">
        <f t="shared" si="6"/>
        <v>0</v>
      </c>
    </row>
    <row r="72" spans="1:23" x14ac:dyDescent="0.25">
      <c r="A72" s="4">
        <v>2863358</v>
      </c>
      <c r="B72" s="4" t="s">
        <v>2402</v>
      </c>
      <c r="C72" s="5" t="s">
        <v>2403</v>
      </c>
      <c r="D72" s="6" t="s">
        <v>15</v>
      </c>
      <c r="E72" s="6" t="s">
        <v>1980</v>
      </c>
      <c r="F72" s="6" t="s">
        <v>1980</v>
      </c>
      <c r="G72" s="6" t="s">
        <v>1981</v>
      </c>
      <c r="H72" s="6" t="s">
        <v>1980</v>
      </c>
      <c r="I72" s="6" t="s">
        <v>2404</v>
      </c>
      <c r="J72" s="6" t="s">
        <v>2405</v>
      </c>
      <c r="K72" s="7">
        <v>2</v>
      </c>
      <c r="L72" s="6">
        <v>578224</v>
      </c>
      <c r="M72" s="6">
        <v>248185</v>
      </c>
      <c r="N72" s="6">
        <v>1</v>
      </c>
      <c r="O72" s="37"/>
      <c r="P72" s="37"/>
      <c r="Q72" s="37"/>
      <c r="R72" s="38">
        <f t="shared" si="1"/>
        <v>0</v>
      </c>
      <c r="S72" s="39">
        <f t="shared" si="5"/>
        <v>0</v>
      </c>
      <c r="T72" s="37"/>
      <c r="U72" s="37"/>
      <c r="V72" s="38">
        <f t="shared" si="3"/>
        <v>0</v>
      </c>
      <c r="W72" s="39">
        <f t="shared" si="6"/>
        <v>0</v>
      </c>
    </row>
    <row r="73" spans="1:23" x14ac:dyDescent="0.25">
      <c r="A73" s="4">
        <v>2840588</v>
      </c>
      <c r="B73" s="4" t="s">
        <v>2410</v>
      </c>
      <c r="C73" s="5" t="s">
        <v>2411</v>
      </c>
      <c r="D73" s="6" t="s">
        <v>15</v>
      </c>
      <c r="E73" s="6" t="s">
        <v>1980</v>
      </c>
      <c r="F73" s="6" t="s">
        <v>1980</v>
      </c>
      <c r="G73" s="6" t="s">
        <v>1981</v>
      </c>
      <c r="H73" s="6" t="s">
        <v>1980</v>
      </c>
      <c r="I73" s="6" t="s">
        <v>2412</v>
      </c>
      <c r="J73" s="6" t="s">
        <v>2413</v>
      </c>
      <c r="K73" s="7">
        <v>65</v>
      </c>
      <c r="L73" s="6">
        <v>569446</v>
      </c>
      <c r="M73" s="6">
        <v>240066</v>
      </c>
      <c r="N73" s="6">
        <v>1</v>
      </c>
      <c r="O73" s="37"/>
      <c r="P73" s="37"/>
      <c r="Q73" s="37"/>
      <c r="R73" s="38">
        <f t="shared" si="1"/>
        <v>0</v>
      </c>
      <c r="S73" s="39">
        <f t="shared" si="5"/>
        <v>0</v>
      </c>
      <c r="T73" s="37"/>
      <c r="U73" s="37"/>
      <c r="V73" s="38">
        <f t="shared" si="3"/>
        <v>0</v>
      </c>
      <c r="W73" s="39">
        <f t="shared" si="6"/>
        <v>0</v>
      </c>
    </row>
    <row r="74" spans="1:23" x14ac:dyDescent="0.25">
      <c r="A74" s="4">
        <v>2857656</v>
      </c>
      <c r="B74" s="4" t="s">
        <v>2416</v>
      </c>
      <c r="C74" s="5" t="s">
        <v>2417</v>
      </c>
      <c r="D74" s="6" t="s">
        <v>15</v>
      </c>
      <c r="E74" s="6" t="s">
        <v>1980</v>
      </c>
      <c r="F74" s="6" t="s">
        <v>1980</v>
      </c>
      <c r="G74" s="6" t="s">
        <v>1981</v>
      </c>
      <c r="H74" s="6" t="s">
        <v>1980</v>
      </c>
      <c r="I74" s="6" t="s">
        <v>2418</v>
      </c>
      <c r="J74" s="6" t="s">
        <v>2419</v>
      </c>
      <c r="K74" s="7">
        <v>34</v>
      </c>
      <c r="L74" s="6">
        <v>567504</v>
      </c>
      <c r="M74" s="6">
        <v>244370</v>
      </c>
      <c r="N74" s="6">
        <v>1</v>
      </c>
      <c r="O74" s="37"/>
      <c r="P74" s="37"/>
      <c r="Q74" s="37"/>
      <c r="R74" s="38">
        <f t="shared" si="1"/>
        <v>0</v>
      </c>
      <c r="S74" s="39">
        <f t="shared" si="5"/>
        <v>0</v>
      </c>
      <c r="T74" s="37"/>
      <c r="U74" s="37"/>
      <c r="V74" s="38">
        <f t="shared" si="3"/>
        <v>0</v>
      </c>
      <c r="W74" s="39">
        <f t="shared" si="6"/>
        <v>0</v>
      </c>
    </row>
    <row r="75" spans="1:23" x14ac:dyDescent="0.25">
      <c r="A75" s="4">
        <v>2856127</v>
      </c>
      <c r="B75" s="4" t="s">
        <v>2420</v>
      </c>
      <c r="C75" s="5" t="s">
        <v>2421</v>
      </c>
      <c r="D75" s="6" t="s">
        <v>15</v>
      </c>
      <c r="E75" s="6" t="s">
        <v>1980</v>
      </c>
      <c r="F75" s="6" t="s">
        <v>1980</v>
      </c>
      <c r="G75" s="6" t="s">
        <v>1981</v>
      </c>
      <c r="H75" s="6" t="s">
        <v>1980</v>
      </c>
      <c r="I75" s="6" t="s">
        <v>2422</v>
      </c>
      <c r="J75" s="6" t="s">
        <v>2423</v>
      </c>
      <c r="K75" s="7">
        <v>10</v>
      </c>
      <c r="L75" s="6">
        <v>567423</v>
      </c>
      <c r="M75" s="6">
        <v>244884</v>
      </c>
      <c r="N75" s="6">
        <v>1</v>
      </c>
      <c r="O75" s="37"/>
      <c r="P75" s="37"/>
      <c r="Q75" s="37"/>
      <c r="R75" s="38">
        <f t="shared" si="1"/>
        <v>0</v>
      </c>
      <c r="S75" s="39">
        <f t="shared" si="5"/>
        <v>0</v>
      </c>
      <c r="T75" s="37"/>
      <c r="U75" s="37"/>
      <c r="V75" s="38">
        <f t="shared" si="3"/>
        <v>0</v>
      </c>
      <c r="W75" s="39">
        <f t="shared" si="6"/>
        <v>0</v>
      </c>
    </row>
    <row r="76" spans="1:23" x14ac:dyDescent="0.25">
      <c r="A76" s="4">
        <v>2856128</v>
      </c>
      <c r="B76" s="4" t="s">
        <v>2424</v>
      </c>
      <c r="C76" s="5" t="s">
        <v>2425</v>
      </c>
      <c r="D76" s="6" t="s">
        <v>15</v>
      </c>
      <c r="E76" s="6" t="s">
        <v>1980</v>
      </c>
      <c r="F76" s="6" t="s">
        <v>1980</v>
      </c>
      <c r="G76" s="6" t="s">
        <v>1981</v>
      </c>
      <c r="H76" s="6" t="s">
        <v>1980</v>
      </c>
      <c r="I76" s="6" t="s">
        <v>2422</v>
      </c>
      <c r="J76" s="6" t="s">
        <v>2426</v>
      </c>
      <c r="K76" s="7">
        <v>6</v>
      </c>
      <c r="L76" s="6">
        <v>567416</v>
      </c>
      <c r="M76" s="6">
        <v>244866</v>
      </c>
      <c r="N76" s="6">
        <v>1</v>
      </c>
      <c r="O76" s="37"/>
      <c r="P76" s="37"/>
      <c r="Q76" s="37"/>
      <c r="R76" s="38">
        <f t="shared" si="1"/>
        <v>0</v>
      </c>
      <c r="S76" s="39">
        <f t="shared" si="5"/>
        <v>0</v>
      </c>
      <c r="T76" s="37"/>
      <c r="U76" s="37"/>
      <c r="V76" s="38">
        <f t="shared" si="3"/>
        <v>0</v>
      </c>
      <c r="W76" s="39">
        <f t="shared" si="6"/>
        <v>0</v>
      </c>
    </row>
    <row r="77" spans="1:23" x14ac:dyDescent="0.25">
      <c r="A77" s="4">
        <v>2854826</v>
      </c>
      <c r="B77" s="4" t="s">
        <v>2431</v>
      </c>
      <c r="C77" s="5" t="s">
        <v>2432</v>
      </c>
      <c r="D77" s="6" t="s">
        <v>15</v>
      </c>
      <c r="E77" s="6" t="s">
        <v>1980</v>
      </c>
      <c r="F77" s="6" t="s">
        <v>1980</v>
      </c>
      <c r="G77" s="6" t="s">
        <v>1981</v>
      </c>
      <c r="H77" s="6" t="s">
        <v>1980</v>
      </c>
      <c r="I77" s="6" t="s">
        <v>2433</v>
      </c>
      <c r="J77" s="6" t="s">
        <v>2434</v>
      </c>
      <c r="K77" s="7">
        <v>20</v>
      </c>
      <c r="L77" s="6">
        <v>569926</v>
      </c>
      <c r="M77" s="6">
        <v>245721</v>
      </c>
      <c r="N77" s="6">
        <v>1</v>
      </c>
      <c r="O77" s="37"/>
      <c r="P77" s="37"/>
      <c r="Q77" s="37"/>
      <c r="R77" s="38">
        <f t="shared" si="1"/>
        <v>0</v>
      </c>
      <c r="S77" s="39">
        <f t="shared" si="5"/>
        <v>0</v>
      </c>
      <c r="T77" s="37"/>
      <c r="U77" s="37"/>
      <c r="V77" s="38">
        <f t="shared" si="3"/>
        <v>0</v>
      </c>
      <c r="W77" s="39">
        <f t="shared" si="6"/>
        <v>0</v>
      </c>
    </row>
    <row r="78" spans="1:23" x14ac:dyDescent="0.25">
      <c r="A78" s="4">
        <v>2857061</v>
      </c>
      <c r="B78" s="4" t="s">
        <v>2439</v>
      </c>
      <c r="C78" s="5" t="s">
        <v>2440</v>
      </c>
      <c r="D78" s="6" t="s">
        <v>15</v>
      </c>
      <c r="E78" s="6" t="s">
        <v>1980</v>
      </c>
      <c r="F78" s="6" t="s">
        <v>1980</v>
      </c>
      <c r="G78" s="6" t="s">
        <v>1981</v>
      </c>
      <c r="H78" s="6" t="s">
        <v>1980</v>
      </c>
      <c r="I78" s="6" t="s">
        <v>2441</v>
      </c>
      <c r="J78" s="6" t="s">
        <v>2442</v>
      </c>
      <c r="K78" s="7">
        <v>10</v>
      </c>
      <c r="L78" s="6">
        <v>566420</v>
      </c>
      <c r="M78" s="6">
        <v>244739</v>
      </c>
      <c r="N78" s="6">
        <v>1</v>
      </c>
      <c r="O78" s="37"/>
      <c r="P78" s="37"/>
      <c r="Q78" s="37"/>
      <c r="R78" s="38">
        <f t="shared" si="1"/>
        <v>0</v>
      </c>
      <c r="S78" s="39">
        <f t="shared" si="5"/>
        <v>0</v>
      </c>
      <c r="T78" s="37"/>
      <c r="U78" s="37"/>
      <c r="V78" s="38">
        <f t="shared" si="3"/>
        <v>0</v>
      </c>
      <c r="W78" s="39">
        <f t="shared" si="6"/>
        <v>0</v>
      </c>
    </row>
    <row r="79" spans="1:23" x14ac:dyDescent="0.25">
      <c r="A79" s="4">
        <v>2858384</v>
      </c>
      <c r="B79" s="4" t="s">
        <v>2443</v>
      </c>
      <c r="C79" s="5" t="s">
        <v>2444</v>
      </c>
      <c r="D79" s="6" t="s">
        <v>15</v>
      </c>
      <c r="E79" s="6" t="s">
        <v>1980</v>
      </c>
      <c r="F79" s="6" t="s">
        <v>1980</v>
      </c>
      <c r="G79" s="6" t="s">
        <v>1981</v>
      </c>
      <c r="H79" s="6" t="s">
        <v>1980</v>
      </c>
      <c r="I79" s="6" t="s">
        <v>2445</v>
      </c>
      <c r="J79" s="6" t="s">
        <v>2446</v>
      </c>
      <c r="K79" s="7">
        <v>36</v>
      </c>
      <c r="L79" s="6">
        <v>567788</v>
      </c>
      <c r="M79" s="6">
        <v>243342</v>
      </c>
      <c r="N79" s="6">
        <v>1</v>
      </c>
      <c r="O79" s="37"/>
      <c r="P79" s="37"/>
      <c r="Q79" s="37"/>
      <c r="R79" s="38">
        <f t="shared" si="1"/>
        <v>0</v>
      </c>
      <c r="S79" s="39">
        <f t="shared" si="5"/>
        <v>0</v>
      </c>
      <c r="T79" s="37"/>
      <c r="U79" s="37"/>
      <c r="V79" s="38">
        <f t="shared" si="3"/>
        <v>0</v>
      </c>
      <c r="W79" s="39">
        <f t="shared" si="6"/>
        <v>0</v>
      </c>
    </row>
    <row r="80" spans="1:23" x14ac:dyDescent="0.25">
      <c r="A80" s="4">
        <v>2863757</v>
      </c>
      <c r="B80" s="4" t="s">
        <v>2447</v>
      </c>
      <c r="C80" s="5" t="s">
        <v>2448</v>
      </c>
      <c r="D80" s="6" t="s">
        <v>15</v>
      </c>
      <c r="E80" s="6" t="s">
        <v>1980</v>
      </c>
      <c r="F80" s="6" t="s">
        <v>1980</v>
      </c>
      <c r="G80" s="6" t="s">
        <v>1981</v>
      </c>
      <c r="H80" s="6" t="s">
        <v>1980</v>
      </c>
      <c r="I80" s="6" t="s">
        <v>2449</v>
      </c>
      <c r="J80" s="6" t="s">
        <v>2450</v>
      </c>
      <c r="K80" s="7">
        <v>2</v>
      </c>
      <c r="L80" s="6">
        <v>567787</v>
      </c>
      <c r="M80" s="6">
        <v>235648</v>
      </c>
      <c r="N80" s="6">
        <v>1</v>
      </c>
      <c r="O80" s="37"/>
      <c r="P80" s="37"/>
      <c r="Q80" s="37"/>
      <c r="R80" s="38">
        <f t="shared" si="1"/>
        <v>0</v>
      </c>
      <c r="S80" s="39">
        <f t="shared" si="5"/>
        <v>0</v>
      </c>
      <c r="T80" s="37"/>
      <c r="U80" s="37"/>
      <c r="V80" s="38">
        <f t="shared" si="3"/>
        <v>0</v>
      </c>
      <c r="W80" s="39">
        <f t="shared" si="6"/>
        <v>0</v>
      </c>
    </row>
    <row r="81" spans="1:23" x14ac:dyDescent="0.25">
      <c r="A81" s="4">
        <v>2822326</v>
      </c>
      <c r="B81" s="4" t="s">
        <v>2451</v>
      </c>
      <c r="C81" s="5" t="s">
        <v>2452</v>
      </c>
      <c r="D81" s="6" t="s">
        <v>15</v>
      </c>
      <c r="E81" s="6" t="s">
        <v>1980</v>
      </c>
      <c r="F81" s="6" t="s">
        <v>1980</v>
      </c>
      <c r="G81" s="6" t="s">
        <v>1981</v>
      </c>
      <c r="H81" s="6" t="s">
        <v>1980</v>
      </c>
      <c r="I81" s="6" t="s">
        <v>2453</v>
      </c>
      <c r="J81" s="6" t="s">
        <v>2454</v>
      </c>
      <c r="K81" s="7">
        <v>6</v>
      </c>
      <c r="L81" s="6">
        <v>565511</v>
      </c>
      <c r="M81" s="6">
        <v>243622</v>
      </c>
      <c r="N81" s="6">
        <v>1</v>
      </c>
      <c r="O81" s="37"/>
      <c r="P81" s="37"/>
      <c r="Q81" s="37"/>
      <c r="R81" s="38">
        <f t="shared" ref="R81:R144" si="7">ROUND(Q81*0.23,2)</f>
        <v>0</v>
      </c>
      <c r="S81" s="39">
        <f t="shared" si="5"/>
        <v>0</v>
      </c>
      <c r="T81" s="37"/>
      <c r="U81" s="37"/>
      <c r="V81" s="38">
        <f t="shared" ref="V81:V144" si="8">ROUND(U81*0.23,2)</f>
        <v>0</v>
      </c>
      <c r="W81" s="39">
        <f t="shared" si="6"/>
        <v>0</v>
      </c>
    </row>
    <row r="82" spans="1:23" x14ac:dyDescent="0.25">
      <c r="A82" s="4">
        <v>2863925</v>
      </c>
      <c r="B82" s="4" t="s">
        <v>2463</v>
      </c>
      <c r="C82" s="5" t="s">
        <v>2464</v>
      </c>
      <c r="D82" s="6" t="s">
        <v>15</v>
      </c>
      <c r="E82" s="6" t="s">
        <v>1980</v>
      </c>
      <c r="F82" s="6" t="s">
        <v>1980</v>
      </c>
      <c r="G82" s="6" t="s">
        <v>1981</v>
      </c>
      <c r="H82" s="6" t="s">
        <v>1980</v>
      </c>
      <c r="I82" s="6" t="s">
        <v>2465</v>
      </c>
      <c r="J82" s="6" t="s">
        <v>2466</v>
      </c>
      <c r="K82" s="7">
        <v>112</v>
      </c>
      <c r="L82" s="6">
        <v>567854</v>
      </c>
      <c r="M82" s="6">
        <v>236652</v>
      </c>
      <c r="N82" s="6">
        <v>1</v>
      </c>
      <c r="O82" s="37"/>
      <c r="P82" s="37"/>
      <c r="Q82" s="37"/>
      <c r="R82" s="38">
        <f t="shared" si="7"/>
        <v>0</v>
      </c>
      <c r="S82" s="39">
        <f t="shared" si="5"/>
        <v>0</v>
      </c>
      <c r="T82" s="37"/>
      <c r="U82" s="37"/>
      <c r="V82" s="38">
        <f t="shared" si="8"/>
        <v>0</v>
      </c>
      <c r="W82" s="39">
        <f t="shared" si="6"/>
        <v>0</v>
      </c>
    </row>
    <row r="83" spans="1:23" x14ac:dyDescent="0.25">
      <c r="A83" s="4">
        <v>2864072</v>
      </c>
      <c r="B83" s="4" t="s">
        <v>2483</v>
      </c>
      <c r="C83" s="5" t="s">
        <v>2484</v>
      </c>
      <c r="D83" s="6" t="s">
        <v>15</v>
      </c>
      <c r="E83" s="6" t="s">
        <v>1980</v>
      </c>
      <c r="F83" s="6" t="s">
        <v>1980</v>
      </c>
      <c r="G83" s="6" t="s">
        <v>1981</v>
      </c>
      <c r="H83" s="6" t="s">
        <v>1980</v>
      </c>
      <c r="I83" s="6" t="s">
        <v>2485</v>
      </c>
      <c r="J83" s="6" t="s">
        <v>2486</v>
      </c>
      <c r="K83" s="7">
        <v>8</v>
      </c>
      <c r="L83" s="6">
        <v>574615</v>
      </c>
      <c r="M83" s="6">
        <v>245244</v>
      </c>
      <c r="N83" s="6">
        <v>1</v>
      </c>
      <c r="O83" s="37"/>
      <c r="P83" s="37"/>
      <c r="Q83" s="37"/>
      <c r="R83" s="38">
        <f t="shared" si="7"/>
        <v>0</v>
      </c>
      <c r="S83" s="39">
        <f t="shared" si="5"/>
        <v>0</v>
      </c>
      <c r="T83" s="37"/>
      <c r="U83" s="37"/>
      <c r="V83" s="38">
        <f t="shared" si="8"/>
        <v>0</v>
      </c>
      <c r="W83" s="39">
        <f t="shared" si="6"/>
        <v>0</v>
      </c>
    </row>
    <row r="84" spans="1:23" x14ac:dyDescent="0.25">
      <c r="A84" s="4">
        <v>2824300</v>
      </c>
      <c r="B84" s="4" t="s">
        <v>2493</v>
      </c>
      <c r="C84" s="5" t="s">
        <v>2494</v>
      </c>
      <c r="D84" s="6" t="s">
        <v>15</v>
      </c>
      <c r="E84" s="6" t="s">
        <v>1980</v>
      </c>
      <c r="F84" s="6" t="s">
        <v>1980</v>
      </c>
      <c r="G84" s="6" t="s">
        <v>1981</v>
      </c>
      <c r="H84" s="6" t="s">
        <v>1980</v>
      </c>
      <c r="I84" s="6" t="s">
        <v>2495</v>
      </c>
      <c r="J84" s="6" t="s">
        <v>2496</v>
      </c>
      <c r="K84" s="7" t="s">
        <v>2497</v>
      </c>
      <c r="L84" s="6">
        <v>575800</v>
      </c>
      <c r="M84" s="6">
        <v>248329</v>
      </c>
      <c r="N84" s="6">
        <v>1</v>
      </c>
      <c r="O84" s="37"/>
      <c r="P84" s="37"/>
      <c r="Q84" s="37"/>
      <c r="R84" s="38">
        <f t="shared" si="7"/>
        <v>0</v>
      </c>
      <c r="S84" s="39">
        <f t="shared" si="5"/>
        <v>0</v>
      </c>
      <c r="T84" s="37"/>
      <c r="U84" s="37"/>
      <c r="V84" s="38">
        <f t="shared" si="8"/>
        <v>0</v>
      </c>
      <c r="W84" s="39">
        <f t="shared" si="6"/>
        <v>0</v>
      </c>
    </row>
    <row r="85" spans="1:23" x14ac:dyDescent="0.25">
      <c r="A85" s="4">
        <v>2838488</v>
      </c>
      <c r="B85" s="4" t="s">
        <v>2498</v>
      </c>
      <c r="C85" s="5" t="s">
        <v>2499</v>
      </c>
      <c r="D85" s="6" t="s">
        <v>15</v>
      </c>
      <c r="E85" s="6" t="s">
        <v>1980</v>
      </c>
      <c r="F85" s="6" t="s">
        <v>1980</v>
      </c>
      <c r="G85" s="6" t="s">
        <v>1981</v>
      </c>
      <c r="H85" s="6" t="s">
        <v>1980</v>
      </c>
      <c r="I85" s="6" t="s">
        <v>2500</v>
      </c>
      <c r="J85" s="6" t="s">
        <v>2501</v>
      </c>
      <c r="K85" s="7">
        <v>8</v>
      </c>
      <c r="L85" s="6">
        <v>566166</v>
      </c>
      <c r="M85" s="6">
        <v>239202</v>
      </c>
      <c r="N85" s="6">
        <v>1</v>
      </c>
      <c r="O85" s="37"/>
      <c r="P85" s="37"/>
      <c r="Q85" s="37"/>
      <c r="R85" s="38">
        <f t="shared" si="7"/>
        <v>0</v>
      </c>
      <c r="S85" s="39">
        <f t="shared" si="5"/>
        <v>0</v>
      </c>
      <c r="T85" s="37"/>
      <c r="U85" s="37"/>
      <c r="V85" s="38">
        <f t="shared" si="8"/>
        <v>0</v>
      </c>
      <c r="W85" s="39">
        <f t="shared" si="6"/>
        <v>0</v>
      </c>
    </row>
    <row r="86" spans="1:23" x14ac:dyDescent="0.25">
      <c r="A86" s="4">
        <v>2856754</v>
      </c>
      <c r="B86" s="4" t="s">
        <v>2506</v>
      </c>
      <c r="C86" s="5" t="s">
        <v>2507</v>
      </c>
      <c r="D86" s="6" t="s">
        <v>15</v>
      </c>
      <c r="E86" s="6" t="s">
        <v>1980</v>
      </c>
      <c r="F86" s="6" t="s">
        <v>1980</v>
      </c>
      <c r="G86" s="6" t="s">
        <v>1981</v>
      </c>
      <c r="H86" s="6" t="s">
        <v>1980</v>
      </c>
      <c r="I86" s="6" t="s">
        <v>2508</v>
      </c>
      <c r="J86" s="6" t="s">
        <v>2509</v>
      </c>
      <c r="K86" s="7">
        <v>23</v>
      </c>
      <c r="L86" s="6">
        <v>569079</v>
      </c>
      <c r="M86" s="6">
        <v>244441</v>
      </c>
      <c r="N86" s="6">
        <v>1</v>
      </c>
      <c r="O86" s="37"/>
      <c r="P86" s="37"/>
      <c r="Q86" s="37"/>
      <c r="R86" s="38">
        <f t="shared" si="7"/>
        <v>0</v>
      </c>
      <c r="S86" s="39">
        <f t="shared" si="5"/>
        <v>0</v>
      </c>
      <c r="T86" s="37"/>
      <c r="U86" s="37"/>
      <c r="V86" s="38">
        <f t="shared" si="8"/>
        <v>0</v>
      </c>
      <c r="W86" s="39">
        <f t="shared" si="6"/>
        <v>0</v>
      </c>
    </row>
    <row r="87" spans="1:23" x14ac:dyDescent="0.25">
      <c r="A87" s="4">
        <v>2841486</v>
      </c>
      <c r="B87" s="4" t="s">
        <v>2510</v>
      </c>
      <c r="C87" s="5" t="s">
        <v>2511</v>
      </c>
      <c r="D87" s="6" t="s">
        <v>15</v>
      </c>
      <c r="E87" s="6" t="s">
        <v>1980</v>
      </c>
      <c r="F87" s="6" t="s">
        <v>1980</v>
      </c>
      <c r="G87" s="6" t="s">
        <v>1981</v>
      </c>
      <c r="H87" s="6" t="s">
        <v>1980</v>
      </c>
      <c r="I87" s="6" t="s">
        <v>2512</v>
      </c>
      <c r="J87" s="6" t="s">
        <v>2513</v>
      </c>
      <c r="K87" s="7">
        <v>16</v>
      </c>
      <c r="L87" s="6">
        <v>570303</v>
      </c>
      <c r="M87" s="6">
        <v>239191</v>
      </c>
      <c r="N87" s="6">
        <v>1</v>
      </c>
      <c r="O87" s="37"/>
      <c r="P87" s="37"/>
      <c r="Q87" s="37"/>
      <c r="R87" s="38">
        <f t="shared" si="7"/>
        <v>0</v>
      </c>
      <c r="S87" s="39">
        <f t="shared" ref="S87:S149" si="9">ROUND(Q87,2)+R87</f>
        <v>0</v>
      </c>
      <c r="T87" s="37"/>
      <c r="U87" s="37"/>
      <c r="V87" s="38">
        <f t="shared" si="8"/>
        <v>0</v>
      </c>
      <c r="W87" s="39">
        <f t="shared" ref="W87:W149" si="10">ROUND(U87,2)+V87</f>
        <v>0</v>
      </c>
    </row>
    <row r="88" spans="1:23" x14ac:dyDescent="0.25">
      <c r="A88" s="4">
        <v>2823279</v>
      </c>
      <c r="B88" s="4" t="s">
        <v>2525</v>
      </c>
      <c r="C88" s="5" t="s">
        <v>2526</v>
      </c>
      <c r="D88" s="6" t="s">
        <v>15</v>
      </c>
      <c r="E88" s="6" t="s">
        <v>1980</v>
      </c>
      <c r="F88" s="6" t="s">
        <v>1980</v>
      </c>
      <c r="G88" s="6" t="s">
        <v>1981</v>
      </c>
      <c r="H88" s="6" t="s">
        <v>1980</v>
      </c>
      <c r="I88" s="6" t="s">
        <v>2527</v>
      </c>
      <c r="J88" s="6" t="s">
        <v>2528</v>
      </c>
      <c r="K88" s="7">
        <v>34</v>
      </c>
      <c r="L88" s="6">
        <v>572804</v>
      </c>
      <c r="M88" s="6">
        <v>248434</v>
      </c>
      <c r="N88" s="6">
        <v>1</v>
      </c>
      <c r="O88" s="37"/>
      <c r="P88" s="37"/>
      <c r="Q88" s="37"/>
      <c r="R88" s="38">
        <f t="shared" si="7"/>
        <v>0</v>
      </c>
      <c r="S88" s="39">
        <f t="shared" si="9"/>
        <v>0</v>
      </c>
      <c r="T88" s="37"/>
      <c r="U88" s="37"/>
      <c r="V88" s="38">
        <f t="shared" si="8"/>
        <v>0</v>
      </c>
      <c r="W88" s="39">
        <f t="shared" si="10"/>
        <v>0</v>
      </c>
    </row>
    <row r="89" spans="1:23" x14ac:dyDescent="0.25">
      <c r="A89" s="4">
        <v>2823228</v>
      </c>
      <c r="B89" s="4" t="s">
        <v>2529</v>
      </c>
      <c r="C89" s="5" t="s">
        <v>2530</v>
      </c>
      <c r="D89" s="6" t="s">
        <v>15</v>
      </c>
      <c r="E89" s="6" t="s">
        <v>1980</v>
      </c>
      <c r="F89" s="6" t="s">
        <v>1980</v>
      </c>
      <c r="G89" s="6" t="s">
        <v>1981</v>
      </c>
      <c r="H89" s="6" t="s">
        <v>1980</v>
      </c>
      <c r="I89" s="6" t="s">
        <v>2527</v>
      </c>
      <c r="J89" s="6" t="s">
        <v>2528</v>
      </c>
      <c r="K89" s="7" t="s">
        <v>2531</v>
      </c>
      <c r="L89" s="6">
        <v>572782</v>
      </c>
      <c r="M89" s="6">
        <v>248566</v>
      </c>
      <c r="N89" s="6">
        <v>1</v>
      </c>
      <c r="O89" s="37"/>
      <c r="P89" s="37"/>
      <c r="Q89" s="37"/>
      <c r="R89" s="38">
        <f t="shared" si="7"/>
        <v>0</v>
      </c>
      <c r="S89" s="39">
        <f t="shared" si="9"/>
        <v>0</v>
      </c>
      <c r="T89" s="37"/>
      <c r="U89" s="37"/>
      <c r="V89" s="38">
        <f t="shared" si="8"/>
        <v>0</v>
      </c>
      <c r="W89" s="39">
        <f t="shared" si="10"/>
        <v>0</v>
      </c>
    </row>
    <row r="90" spans="1:23" x14ac:dyDescent="0.25">
      <c r="A90" s="4">
        <v>2853217</v>
      </c>
      <c r="B90" s="4" t="s">
        <v>2540</v>
      </c>
      <c r="C90" s="5" t="s">
        <v>2541</v>
      </c>
      <c r="D90" s="6" t="s">
        <v>15</v>
      </c>
      <c r="E90" s="6" t="s">
        <v>1980</v>
      </c>
      <c r="F90" s="6" t="s">
        <v>1980</v>
      </c>
      <c r="G90" s="6" t="s">
        <v>1981</v>
      </c>
      <c r="H90" s="6" t="s">
        <v>1980</v>
      </c>
      <c r="I90" s="6" t="s">
        <v>2542</v>
      </c>
      <c r="J90" s="6" t="s">
        <v>2543</v>
      </c>
      <c r="K90" s="7">
        <v>6</v>
      </c>
      <c r="L90" s="6">
        <v>568524</v>
      </c>
      <c r="M90" s="6">
        <v>247474</v>
      </c>
      <c r="N90" s="6">
        <v>1</v>
      </c>
      <c r="O90" s="37"/>
      <c r="P90" s="37"/>
      <c r="Q90" s="37"/>
      <c r="R90" s="38">
        <f t="shared" si="7"/>
        <v>0</v>
      </c>
      <c r="S90" s="39">
        <f t="shared" si="9"/>
        <v>0</v>
      </c>
      <c r="T90" s="37"/>
      <c r="U90" s="37"/>
      <c r="V90" s="38">
        <f t="shared" si="8"/>
        <v>0</v>
      </c>
      <c r="W90" s="39">
        <f t="shared" si="10"/>
        <v>0</v>
      </c>
    </row>
    <row r="91" spans="1:23" x14ac:dyDescent="0.25">
      <c r="A91" s="4">
        <v>2865007</v>
      </c>
      <c r="B91" s="4" t="s">
        <v>2552</v>
      </c>
      <c r="C91" s="5" t="s">
        <v>2553</v>
      </c>
      <c r="D91" s="6" t="s">
        <v>15</v>
      </c>
      <c r="E91" s="6" t="s">
        <v>1980</v>
      </c>
      <c r="F91" s="6" t="s">
        <v>1980</v>
      </c>
      <c r="G91" s="6" t="s">
        <v>1981</v>
      </c>
      <c r="H91" s="6" t="s">
        <v>1980</v>
      </c>
      <c r="I91" s="6" t="s">
        <v>2554</v>
      </c>
      <c r="J91" s="6" t="s">
        <v>2555</v>
      </c>
      <c r="K91" s="7">
        <v>106</v>
      </c>
      <c r="L91" s="6">
        <v>560173</v>
      </c>
      <c r="M91" s="6">
        <v>238619</v>
      </c>
      <c r="N91" s="6">
        <v>1</v>
      </c>
      <c r="O91" s="37"/>
      <c r="P91" s="37"/>
      <c r="Q91" s="37"/>
      <c r="R91" s="38">
        <f t="shared" si="7"/>
        <v>0</v>
      </c>
      <c r="S91" s="39">
        <f t="shared" si="9"/>
        <v>0</v>
      </c>
      <c r="T91" s="37"/>
      <c r="U91" s="37"/>
      <c r="V91" s="38">
        <f t="shared" si="8"/>
        <v>0</v>
      </c>
      <c r="W91" s="39">
        <f t="shared" si="10"/>
        <v>0</v>
      </c>
    </row>
    <row r="92" spans="1:23" x14ac:dyDescent="0.25">
      <c r="A92" s="4">
        <v>2844088</v>
      </c>
      <c r="B92" s="4" t="s">
        <v>2556</v>
      </c>
      <c r="C92" s="5" t="s">
        <v>2557</v>
      </c>
      <c r="D92" s="6" t="s">
        <v>15</v>
      </c>
      <c r="E92" s="6" t="s">
        <v>1980</v>
      </c>
      <c r="F92" s="6" t="s">
        <v>1980</v>
      </c>
      <c r="G92" s="6" t="s">
        <v>1981</v>
      </c>
      <c r="H92" s="6" t="s">
        <v>1980</v>
      </c>
      <c r="I92" s="6" t="s">
        <v>2558</v>
      </c>
      <c r="J92" s="6" t="s">
        <v>2559</v>
      </c>
      <c r="K92" s="7">
        <v>43</v>
      </c>
      <c r="L92" s="6">
        <v>574582</v>
      </c>
      <c r="M92" s="6">
        <v>239233</v>
      </c>
      <c r="N92" s="6">
        <v>1</v>
      </c>
      <c r="O92" s="37"/>
      <c r="P92" s="37"/>
      <c r="Q92" s="37"/>
      <c r="R92" s="38">
        <f t="shared" si="7"/>
        <v>0</v>
      </c>
      <c r="S92" s="39">
        <f t="shared" si="9"/>
        <v>0</v>
      </c>
      <c r="T92" s="37"/>
      <c r="U92" s="37"/>
      <c r="V92" s="38">
        <f t="shared" si="8"/>
        <v>0</v>
      </c>
      <c r="W92" s="39">
        <f t="shared" si="10"/>
        <v>0</v>
      </c>
    </row>
    <row r="93" spans="1:23" x14ac:dyDescent="0.25">
      <c r="A93" s="4">
        <v>2865159</v>
      </c>
      <c r="B93" s="4" t="s">
        <v>2568</v>
      </c>
      <c r="C93" s="5" t="s">
        <v>2569</v>
      </c>
      <c r="D93" s="6" t="s">
        <v>15</v>
      </c>
      <c r="E93" s="6" t="s">
        <v>1980</v>
      </c>
      <c r="F93" s="6" t="s">
        <v>1980</v>
      </c>
      <c r="G93" s="6" t="s">
        <v>1981</v>
      </c>
      <c r="H93" s="6" t="s">
        <v>1980</v>
      </c>
      <c r="I93" s="6" t="s">
        <v>2570</v>
      </c>
      <c r="J93" s="6" t="s">
        <v>2571</v>
      </c>
      <c r="K93" s="7">
        <v>7</v>
      </c>
      <c r="L93" s="6">
        <v>568116</v>
      </c>
      <c r="M93" s="6">
        <v>242186</v>
      </c>
      <c r="N93" s="6">
        <v>1</v>
      </c>
      <c r="O93" s="37"/>
      <c r="P93" s="37"/>
      <c r="Q93" s="37"/>
      <c r="R93" s="38">
        <f t="shared" si="7"/>
        <v>0</v>
      </c>
      <c r="S93" s="39">
        <f t="shared" si="9"/>
        <v>0</v>
      </c>
      <c r="T93" s="37"/>
      <c r="U93" s="37"/>
      <c r="V93" s="38">
        <f t="shared" si="8"/>
        <v>0</v>
      </c>
      <c r="W93" s="39">
        <f t="shared" si="10"/>
        <v>0</v>
      </c>
    </row>
    <row r="94" spans="1:23" x14ac:dyDescent="0.25">
      <c r="A94" s="4">
        <v>2831325</v>
      </c>
      <c r="B94" s="4" t="s">
        <v>2576</v>
      </c>
      <c r="C94" s="5" t="s">
        <v>2577</v>
      </c>
      <c r="D94" s="6" t="s">
        <v>15</v>
      </c>
      <c r="E94" s="6" t="s">
        <v>1980</v>
      </c>
      <c r="F94" s="6" t="s">
        <v>1980</v>
      </c>
      <c r="G94" s="6" t="s">
        <v>1981</v>
      </c>
      <c r="H94" s="6" t="s">
        <v>1980</v>
      </c>
      <c r="I94" s="6" t="s">
        <v>2578</v>
      </c>
      <c r="J94" s="6" t="s">
        <v>2579</v>
      </c>
      <c r="K94" s="7">
        <v>64</v>
      </c>
      <c r="L94" s="6">
        <v>564949</v>
      </c>
      <c r="M94" s="6">
        <v>242338</v>
      </c>
      <c r="N94" s="6">
        <v>1</v>
      </c>
      <c r="O94" s="37"/>
      <c r="P94" s="37"/>
      <c r="Q94" s="37"/>
      <c r="R94" s="38">
        <f t="shared" si="7"/>
        <v>0</v>
      </c>
      <c r="S94" s="39">
        <f t="shared" si="9"/>
        <v>0</v>
      </c>
      <c r="T94" s="37"/>
      <c r="U94" s="37"/>
      <c r="V94" s="38">
        <f t="shared" si="8"/>
        <v>0</v>
      </c>
      <c r="W94" s="39">
        <f t="shared" si="10"/>
        <v>0</v>
      </c>
    </row>
    <row r="95" spans="1:23" x14ac:dyDescent="0.25">
      <c r="A95" s="4">
        <v>2865312</v>
      </c>
      <c r="B95" s="4" t="s">
        <v>2580</v>
      </c>
      <c r="C95" s="5" t="s">
        <v>2581</v>
      </c>
      <c r="D95" s="6" t="s">
        <v>15</v>
      </c>
      <c r="E95" s="6" t="s">
        <v>1980</v>
      </c>
      <c r="F95" s="6" t="s">
        <v>1980</v>
      </c>
      <c r="G95" s="6" t="s">
        <v>1981</v>
      </c>
      <c r="H95" s="6" t="s">
        <v>1980</v>
      </c>
      <c r="I95" s="6" t="s">
        <v>2582</v>
      </c>
      <c r="J95" s="6" t="s">
        <v>2583</v>
      </c>
      <c r="K95" s="7">
        <v>7</v>
      </c>
      <c r="L95" s="6">
        <v>582787</v>
      </c>
      <c r="M95" s="6">
        <v>245366</v>
      </c>
      <c r="N95" s="6">
        <v>1</v>
      </c>
      <c r="O95" s="37"/>
      <c r="P95" s="37"/>
      <c r="Q95" s="37"/>
      <c r="R95" s="38">
        <f t="shared" si="7"/>
        <v>0</v>
      </c>
      <c r="S95" s="39">
        <f t="shared" si="9"/>
        <v>0</v>
      </c>
      <c r="T95" s="37"/>
      <c r="U95" s="37"/>
      <c r="V95" s="38">
        <f t="shared" si="8"/>
        <v>0</v>
      </c>
      <c r="W95" s="39">
        <f t="shared" si="10"/>
        <v>0</v>
      </c>
    </row>
    <row r="96" spans="1:23" x14ac:dyDescent="0.25">
      <c r="A96" s="4">
        <v>2865317</v>
      </c>
      <c r="B96" s="4" t="s">
        <v>2584</v>
      </c>
      <c r="C96" s="5" t="s">
        <v>2585</v>
      </c>
      <c r="D96" s="6" t="s">
        <v>15</v>
      </c>
      <c r="E96" s="6" t="s">
        <v>1980</v>
      </c>
      <c r="F96" s="6" t="s">
        <v>1980</v>
      </c>
      <c r="G96" s="6" t="s">
        <v>1981</v>
      </c>
      <c r="H96" s="6" t="s">
        <v>1980</v>
      </c>
      <c r="I96" s="6" t="s">
        <v>2586</v>
      </c>
      <c r="J96" s="6" t="s">
        <v>2587</v>
      </c>
      <c r="K96" s="7">
        <v>10</v>
      </c>
      <c r="L96" s="6">
        <v>566957</v>
      </c>
      <c r="M96" s="6">
        <v>245794</v>
      </c>
      <c r="N96" s="6">
        <v>1</v>
      </c>
      <c r="O96" s="37"/>
      <c r="P96" s="37"/>
      <c r="Q96" s="37"/>
      <c r="R96" s="38">
        <f t="shared" si="7"/>
        <v>0</v>
      </c>
      <c r="S96" s="39">
        <f t="shared" si="9"/>
        <v>0</v>
      </c>
      <c r="T96" s="37"/>
      <c r="U96" s="37"/>
      <c r="V96" s="38">
        <f t="shared" si="8"/>
        <v>0</v>
      </c>
      <c r="W96" s="39">
        <f t="shared" si="10"/>
        <v>0</v>
      </c>
    </row>
    <row r="97" spans="1:23" x14ac:dyDescent="0.25">
      <c r="A97" s="4">
        <v>2865498</v>
      </c>
      <c r="B97" s="4" t="s">
        <v>2598</v>
      </c>
      <c r="C97" s="5" t="s">
        <v>2599</v>
      </c>
      <c r="D97" s="6" t="s">
        <v>15</v>
      </c>
      <c r="E97" s="6" t="s">
        <v>1980</v>
      </c>
      <c r="F97" s="6" t="s">
        <v>1980</v>
      </c>
      <c r="G97" s="6" t="s">
        <v>1981</v>
      </c>
      <c r="H97" s="6" t="s">
        <v>1980</v>
      </c>
      <c r="I97" s="6" t="s">
        <v>2600</v>
      </c>
      <c r="J97" s="6" t="s">
        <v>2601</v>
      </c>
      <c r="K97" s="7">
        <v>21</v>
      </c>
      <c r="L97" s="6">
        <v>572141</v>
      </c>
      <c r="M97" s="6">
        <v>246221</v>
      </c>
      <c r="N97" s="6">
        <v>1</v>
      </c>
      <c r="O97" s="37"/>
      <c r="P97" s="37"/>
      <c r="Q97" s="37"/>
      <c r="R97" s="38">
        <f t="shared" si="7"/>
        <v>0</v>
      </c>
      <c r="S97" s="39">
        <f t="shared" si="9"/>
        <v>0</v>
      </c>
      <c r="T97" s="37"/>
      <c r="U97" s="37"/>
      <c r="V97" s="38">
        <f t="shared" si="8"/>
        <v>0</v>
      </c>
      <c r="W97" s="39">
        <f t="shared" si="10"/>
        <v>0</v>
      </c>
    </row>
    <row r="98" spans="1:23" x14ac:dyDescent="0.25">
      <c r="A98" s="4">
        <v>2866004</v>
      </c>
      <c r="B98" s="4" t="s">
        <v>2622</v>
      </c>
      <c r="C98" s="5" t="s">
        <v>2623</v>
      </c>
      <c r="D98" s="6" t="s">
        <v>15</v>
      </c>
      <c r="E98" s="6" t="s">
        <v>1980</v>
      </c>
      <c r="F98" s="6" t="s">
        <v>1980</v>
      </c>
      <c r="G98" s="6" t="s">
        <v>1981</v>
      </c>
      <c r="H98" s="6" t="s">
        <v>1980</v>
      </c>
      <c r="I98" s="6" t="s">
        <v>2620</v>
      </c>
      <c r="J98" s="6" t="s">
        <v>2621</v>
      </c>
      <c r="K98" s="7">
        <v>39</v>
      </c>
      <c r="L98" s="6">
        <v>565572</v>
      </c>
      <c r="M98" s="6">
        <v>243302</v>
      </c>
      <c r="N98" s="6">
        <v>1</v>
      </c>
      <c r="O98" s="37"/>
      <c r="P98" s="37"/>
      <c r="Q98" s="37"/>
      <c r="R98" s="38">
        <f t="shared" si="7"/>
        <v>0</v>
      </c>
      <c r="S98" s="39">
        <f t="shared" si="9"/>
        <v>0</v>
      </c>
      <c r="T98" s="37"/>
      <c r="U98" s="37"/>
      <c r="V98" s="38">
        <f t="shared" si="8"/>
        <v>0</v>
      </c>
      <c r="W98" s="39">
        <f t="shared" si="10"/>
        <v>0</v>
      </c>
    </row>
    <row r="99" spans="1:23" x14ac:dyDescent="0.25">
      <c r="A99" s="4">
        <v>2855544</v>
      </c>
      <c r="B99" s="4" t="s">
        <v>2627</v>
      </c>
      <c r="C99" s="5" t="s">
        <v>2628</v>
      </c>
      <c r="D99" s="6" t="s">
        <v>15</v>
      </c>
      <c r="E99" s="6" t="s">
        <v>1980</v>
      </c>
      <c r="F99" s="6" t="s">
        <v>1980</v>
      </c>
      <c r="G99" s="6" t="s">
        <v>1981</v>
      </c>
      <c r="H99" s="6" t="s">
        <v>1980</v>
      </c>
      <c r="I99" s="6" t="s">
        <v>2626</v>
      </c>
      <c r="J99" s="6" t="s">
        <v>2629</v>
      </c>
      <c r="K99" s="7" t="s">
        <v>2630</v>
      </c>
      <c r="L99" s="6">
        <v>566550</v>
      </c>
      <c r="M99" s="6">
        <v>245066</v>
      </c>
      <c r="N99" s="6">
        <v>1</v>
      </c>
      <c r="O99" s="37"/>
      <c r="P99" s="37"/>
      <c r="Q99" s="37"/>
      <c r="R99" s="38">
        <f t="shared" si="7"/>
        <v>0</v>
      </c>
      <c r="S99" s="39">
        <f t="shared" si="9"/>
        <v>0</v>
      </c>
      <c r="T99" s="37"/>
      <c r="U99" s="37"/>
      <c r="V99" s="38">
        <f t="shared" si="8"/>
        <v>0</v>
      </c>
      <c r="W99" s="39">
        <f t="shared" si="10"/>
        <v>0</v>
      </c>
    </row>
    <row r="100" spans="1:23" x14ac:dyDescent="0.25">
      <c r="A100" s="4">
        <v>2866140</v>
      </c>
      <c r="B100" s="4" t="s">
        <v>2631</v>
      </c>
      <c r="C100" s="5" t="s">
        <v>2632</v>
      </c>
      <c r="D100" s="6" t="s">
        <v>15</v>
      </c>
      <c r="E100" s="6" t="s">
        <v>1980</v>
      </c>
      <c r="F100" s="6" t="s">
        <v>1980</v>
      </c>
      <c r="G100" s="6" t="s">
        <v>1981</v>
      </c>
      <c r="H100" s="6" t="s">
        <v>1980</v>
      </c>
      <c r="I100" s="6" t="s">
        <v>2633</v>
      </c>
      <c r="J100" s="6" t="s">
        <v>2634</v>
      </c>
      <c r="K100" s="7">
        <v>10</v>
      </c>
      <c r="L100" s="6">
        <v>567351</v>
      </c>
      <c r="M100" s="6">
        <v>242834</v>
      </c>
      <c r="N100" s="6">
        <v>1</v>
      </c>
      <c r="O100" s="37"/>
      <c r="P100" s="37"/>
      <c r="Q100" s="37"/>
      <c r="R100" s="38">
        <f t="shared" si="7"/>
        <v>0</v>
      </c>
      <c r="S100" s="39">
        <f t="shared" si="9"/>
        <v>0</v>
      </c>
      <c r="T100" s="37"/>
      <c r="U100" s="37"/>
      <c r="V100" s="38">
        <f t="shared" si="8"/>
        <v>0</v>
      </c>
      <c r="W100" s="39">
        <f t="shared" si="10"/>
        <v>0</v>
      </c>
    </row>
    <row r="101" spans="1:23" x14ac:dyDescent="0.25">
      <c r="A101" s="4">
        <v>7766717</v>
      </c>
      <c r="B101" s="4" t="s">
        <v>2639</v>
      </c>
      <c r="C101" s="5" t="s">
        <v>2640</v>
      </c>
      <c r="D101" s="6" t="s">
        <v>15</v>
      </c>
      <c r="E101" s="6" t="s">
        <v>1980</v>
      </c>
      <c r="F101" s="6" t="s">
        <v>1980</v>
      </c>
      <c r="G101" s="6" t="s">
        <v>1981</v>
      </c>
      <c r="H101" s="6" t="s">
        <v>1980</v>
      </c>
      <c r="I101" s="6" t="s">
        <v>2641</v>
      </c>
      <c r="J101" s="6" t="s">
        <v>2642</v>
      </c>
      <c r="K101" s="7">
        <v>47</v>
      </c>
      <c r="L101" s="6">
        <v>564827</v>
      </c>
      <c r="M101" s="6">
        <v>238372</v>
      </c>
      <c r="N101" s="6">
        <v>1</v>
      </c>
      <c r="O101" s="37"/>
      <c r="P101" s="37"/>
      <c r="Q101" s="37"/>
      <c r="R101" s="38">
        <f t="shared" si="7"/>
        <v>0</v>
      </c>
      <c r="S101" s="39">
        <f t="shared" si="9"/>
        <v>0</v>
      </c>
      <c r="T101" s="37"/>
      <c r="U101" s="37"/>
      <c r="V101" s="38">
        <f t="shared" si="8"/>
        <v>0</v>
      </c>
      <c r="W101" s="39">
        <f t="shared" si="10"/>
        <v>0</v>
      </c>
    </row>
    <row r="102" spans="1:23" x14ac:dyDescent="0.25">
      <c r="A102" s="4">
        <v>2866234</v>
      </c>
      <c r="B102" s="4" t="s">
        <v>2645</v>
      </c>
      <c r="C102" s="5" t="s">
        <v>2646</v>
      </c>
      <c r="D102" s="6" t="s">
        <v>15</v>
      </c>
      <c r="E102" s="6" t="s">
        <v>1980</v>
      </c>
      <c r="F102" s="6" t="s">
        <v>1980</v>
      </c>
      <c r="G102" s="6" t="s">
        <v>1981</v>
      </c>
      <c r="H102" s="6" t="s">
        <v>1980</v>
      </c>
      <c r="I102" s="6" t="s">
        <v>2647</v>
      </c>
      <c r="J102" s="6" t="s">
        <v>2648</v>
      </c>
      <c r="K102" s="7">
        <v>86</v>
      </c>
      <c r="L102" s="6">
        <v>562581</v>
      </c>
      <c r="M102" s="6">
        <v>239188</v>
      </c>
      <c r="N102" s="6">
        <v>1</v>
      </c>
      <c r="O102" s="37"/>
      <c r="P102" s="37"/>
      <c r="Q102" s="37"/>
      <c r="R102" s="38">
        <f t="shared" si="7"/>
        <v>0</v>
      </c>
      <c r="S102" s="39">
        <f t="shared" si="9"/>
        <v>0</v>
      </c>
      <c r="T102" s="37"/>
      <c r="U102" s="37"/>
      <c r="V102" s="38">
        <f t="shared" si="8"/>
        <v>0</v>
      </c>
      <c r="W102" s="39">
        <f t="shared" si="10"/>
        <v>0</v>
      </c>
    </row>
    <row r="103" spans="1:23" x14ac:dyDescent="0.25">
      <c r="A103" s="4">
        <v>2839066</v>
      </c>
      <c r="B103" s="4" t="s">
        <v>2649</v>
      </c>
      <c r="C103" s="5" t="s">
        <v>2650</v>
      </c>
      <c r="D103" s="6" t="s">
        <v>15</v>
      </c>
      <c r="E103" s="6" t="s">
        <v>1980</v>
      </c>
      <c r="F103" s="6" t="s">
        <v>1980</v>
      </c>
      <c r="G103" s="6" t="s">
        <v>1981</v>
      </c>
      <c r="H103" s="6" t="s">
        <v>1980</v>
      </c>
      <c r="I103" s="6" t="s">
        <v>2651</v>
      </c>
      <c r="J103" s="6" t="s">
        <v>2652</v>
      </c>
      <c r="K103" s="7">
        <v>12</v>
      </c>
      <c r="L103" s="6">
        <v>566921</v>
      </c>
      <c r="M103" s="6">
        <v>241108</v>
      </c>
      <c r="N103" s="6">
        <v>1</v>
      </c>
      <c r="O103" s="37"/>
      <c r="P103" s="37"/>
      <c r="Q103" s="37"/>
      <c r="R103" s="38">
        <f t="shared" si="7"/>
        <v>0</v>
      </c>
      <c r="S103" s="39">
        <f t="shared" si="9"/>
        <v>0</v>
      </c>
      <c r="T103" s="37"/>
      <c r="U103" s="37"/>
      <c r="V103" s="38">
        <f t="shared" si="8"/>
        <v>0</v>
      </c>
      <c r="W103" s="39">
        <f t="shared" si="10"/>
        <v>0</v>
      </c>
    </row>
    <row r="104" spans="1:23" x14ac:dyDescent="0.25">
      <c r="A104" s="4">
        <v>2831638</v>
      </c>
      <c r="B104" s="4" t="s">
        <v>2653</v>
      </c>
      <c r="C104" s="5" t="s">
        <v>2654</v>
      </c>
      <c r="D104" s="6" t="s">
        <v>15</v>
      </c>
      <c r="E104" s="6" t="s">
        <v>1980</v>
      </c>
      <c r="F104" s="6" t="s">
        <v>1980</v>
      </c>
      <c r="G104" s="6" t="s">
        <v>1981</v>
      </c>
      <c r="H104" s="6" t="s">
        <v>1980</v>
      </c>
      <c r="I104" s="6" t="s">
        <v>2655</v>
      </c>
      <c r="J104" s="6" t="s">
        <v>2656</v>
      </c>
      <c r="K104" s="7">
        <v>3</v>
      </c>
      <c r="L104" s="6">
        <v>566121</v>
      </c>
      <c r="M104" s="6">
        <v>242999</v>
      </c>
      <c r="N104" s="6">
        <v>1</v>
      </c>
      <c r="O104" s="37"/>
      <c r="P104" s="37"/>
      <c r="Q104" s="37"/>
      <c r="R104" s="38">
        <f t="shared" si="7"/>
        <v>0</v>
      </c>
      <c r="S104" s="39">
        <f t="shared" si="9"/>
        <v>0</v>
      </c>
      <c r="T104" s="37"/>
      <c r="U104" s="37"/>
      <c r="V104" s="38">
        <f t="shared" si="8"/>
        <v>0</v>
      </c>
      <c r="W104" s="39">
        <f t="shared" si="10"/>
        <v>0</v>
      </c>
    </row>
    <row r="105" spans="1:23" x14ac:dyDescent="0.25">
      <c r="A105" s="4">
        <v>2857524</v>
      </c>
      <c r="B105" s="4" t="s">
        <v>2657</v>
      </c>
      <c r="C105" s="5" t="s">
        <v>2658</v>
      </c>
      <c r="D105" s="6" t="s">
        <v>15</v>
      </c>
      <c r="E105" s="6" t="s">
        <v>1980</v>
      </c>
      <c r="F105" s="6" t="s">
        <v>1980</v>
      </c>
      <c r="G105" s="6" t="s">
        <v>1981</v>
      </c>
      <c r="H105" s="6" t="s">
        <v>1980</v>
      </c>
      <c r="I105" s="6" t="s">
        <v>1807</v>
      </c>
      <c r="J105" s="6" t="s">
        <v>1808</v>
      </c>
      <c r="K105" s="7">
        <v>20</v>
      </c>
      <c r="L105" s="6">
        <v>567100</v>
      </c>
      <c r="M105" s="6">
        <v>244521</v>
      </c>
      <c r="N105" s="6">
        <v>1</v>
      </c>
      <c r="O105" s="37"/>
      <c r="P105" s="37"/>
      <c r="Q105" s="37"/>
      <c r="R105" s="38">
        <f t="shared" si="7"/>
        <v>0</v>
      </c>
      <c r="S105" s="39">
        <f t="shared" si="9"/>
        <v>0</v>
      </c>
      <c r="T105" s="37"/>
      <c r="U105" s="37"/>
      <c r="V105" s="38">
        <f t="shared" si="8"/>
        <v>0</v>
      </c>
      <c r="W105" s="39">
        <f t="shared" si="10"/>
        <v>0</v>
      </c>
    </row>
    <row r="106" spans="1:23" x14ac:dyDescent="0.25">
      <c r="A106" s="4">
        <v>2857330</v>
      </c>
      <c r="B106" s="4" t="s">
        <v>2667</v>
      </c>
      <c r="C106" s="5" t="s">
        <v>2668</v>
      </c>
      <c r="D106" s="6" t="s">
        <v>15</v>
      </c>
      <c r="E106" s="6" t="s">
        <v>1980</v>
      </c>
      <c r="F106" s="6" t="s">
        <v>1980</v>
      </c>
      <c r="G106" s="6" t="s">
        <v>1981</v>
      </c>
      <c r="H106" s="6" t="s">
        <v>1980</v>
      </c>
      <c r="I106" s="6" t="s">
        <v>2665</v>
      </c>
      <c r="J106" s="6" t="s">
        <v>2666</v>
      </c>
      <c r="K106" s="7">
        <v>25</v>
      </c>
      <c r="L106" s="6">
        <v>566484</v>
      </c>
      <c r="M106" s="6">
        <v>243921</v>
      </c>
      <c r="N106" s="6">
        <v>1</v>
      </c>
      <c r="O106" s="37"/>
      <c r="P106" s="37"/>
      <c r="Q106" s="37"/>
      <c r="R106" s="38">
        <f t="shared" si="7"/>
        <v>0</v>
      </c>
      <c r="S106" s="39">
        <f t="shared" si="9"/>
        <v>0</v>
      </c>
      <c r="T106" s="37"/>
      <c r="U106" s="37"/>
      <c r="V106" s="38">
        <f t="shared" si="8"/>
        <v>0</v>
      </c>
      <c r="W106" s="39">
        <f t="shared" si="10"/>
        <v>0</v>
      </c>
    </row>
    <row r="107" spans="1:23" x14ac:dyDescent="0.25">
      <c r="A107" s="4">
        <v>2826895</v>
      </c>
      <c r="B107" s="4" t="s">
        <v>2684</v>
      </c>
      <c r="C107" s="5" t="s">
        <v>2685</v>
      </c>
      <c r="D107" s="6" t="s">
        <v>15</v>
      </c>
      <c r="E107" s="6" t="s">
        <v>1980</v>
      </c>
      <c r="F107" s="6" t="s">
        <v>1980</v>
      </c>
      <c r="G107" s="6" t="s">
        <v>1981</v>
      </c>
      <c r="H107" s="6" t="s">
        <v>1980</v>
      </c>
      <c r="I107" s="6" t="s">
        <v>2686</v>
      </c>
      <c r="J107" s="6" t="s">
        <v>2687</v>
      </c>
      <c r="K107" s="7">
        <v>28</v>
      </c>
      <c r="L107" s="6">
        <v>574467</v>
      </c>
      <c r="M107" s="6">
        <v>246578</v>
      </c>
      <c r="N107" s="6">
        <v>1</v>
      </c>
      <c r="O107" s="37"/>
      <c r="P107" s="37"/>
      <c r="Q107" s="37"/>
      <c r="R107" s="38">
        <f t="shared" si="7"/>
        <v>0</v>
      </c>
      <c r="S107" s="39">
        <f t="shared" si="9"/>
        <v>0</v>
      </c>
      <c r="T107" s="37"/>
      <c r="U107" s="37"/>
      <c r="V107" s="38">
        <f t="shared" si="8"/>
        <v>0</v>
      </c>
      <c r="W107" s="39">
        <f t="shared" si="10"/>
        <v>0</v>
      </c>
    </row>
    <row r="108" spans="1:23" x14ac:dyDescent="0.25">
      <c r="A108" s="4">
        <v>2827354</v>
      </c>
      <c r="B108" s="4" t="s">
        <v>2698</v>
      </c>
      <c r="C108" s="5" t="s">
        <v>2699</v>
      </c>
      <c r="D108" s="6" t="s">
        <v>15</v>
      </c>
      <c r="E108" s="6" t="s">
        <v>1980</v>
      </c>
      <c r="F108" s="6" t="s">
        <v>1980</v>
      </c>
      <c r="G108" s="6" t="s">
        <v>1981</v>
      </c>
      <c r="H108" s="6" t="s">
        <v>1980</v>
      </c>
      <c r="I108" s="6" t="s">
        <v>2700</v>
      </c>
      <c r="J108" s="6" t="s">
        <v>2701</v>
      </c>
      <c r="K108" s="7">
        <v>18</v>
      </c>
      <c r="L108" s="6">
        <v>575322</v>
      </c>
      <c r="M108" s="6">
        <v>245643</v>
      </c>
      <c r="N108" s="6">
        <v>1</v>
      </c>
      <c r="O108" s="37"/>
      <c r="P108" s="37"/>
      <c r="Q108" s="37"/>
      <c r="R108" s="38">
        <f t="shared" si="7"/>
        <v>0</v>
      </c>
      <c r="S108" s="39">
        <f t="shared" si="9"/>
        <v>0</v>
      </c>
      <c r="T108" s="37"/>
      <c r="U108" s="37"/>
      <c r="V108" s="38">
        <f t="shared" si="8"/>
        <v>0</v>
      </c>
      <c r="W108" s="39">
        <f t="shared" si="10"/>
        <v>0</v>
      </c>
    </row>
    <row r="109" spans="1:23" x14ac:dyDescent="0.25">
      <c r="A109" s="4">
        <v>2866490</v>
      </c>
      <c r="B109" s="4" t="s">
        <v>2702</v>
      </c>
      <c r="C109" s="5" t="s">
        <v>2703</v>
      </c>
      <c r="D109" s="6" t="s">
        <v>15</v>
      </c>
      <c r="E109" s="6" t="s">
        <v>1980</v>
      </c>
      <c r="F109" s="6" t="s">
        <v>1980</v>
      </c>
      <c r="G109" s="6" t="s">
        <v>1981</v>
      </c>
      <c r="H109" s="6" t="s">
        <v>1980</v>
      </c>
      <c r="I109" s="6" t="s">
        <v>2704</v>
      </c>
      <c r="J109" s="6" t="s">
        <v>2705</v>
      </c>
      <c r="K109" s="7">
        <v>7</v>
      </c>
      <c r="L109" s="6">
        <v>569196</v>
      </c>
      <c r="M109" s="6">
        <v>246528</v>
      </c>
      <c r="N109" s="6">
        <v>1</v>
      </c>
      <c r="O109" s="37"/>
      <c r="P109" s="37"/>
      <c r="Q109" s="37"/>
      <c r="R109" s="38">
        <f t="shared" si="7"/>
        <v>0</v>
      </c>
      <c r="S109" s="39">
        <f t="shared" si="9"/>
        <v>0</v>
      </c>
      <c r="T109" s="37"/>
      <c r="U109" s="37"/>
      <c r="V109" s="38">
        <f t="shared" si="8"/>
        <v>0</v>
      </c>
      <c r="W109" s="39">
        <f t="shared" si="10"/>
        <v>0</v>
      </c>
    </row>
    <row r="110" spans="1:23" x14ac:dyDescent="0.25">
      <c r="A110" s="4">
        <v>2866531</v>
      </c>
      <c r="B110" s="4" t="s">
        <v>2706</v>
      </c>
      <c r="C110" s="5" t="s">
        <v>2707</v>
      </c>
      <c r="D110" s="6" t="s">
        <v>15</v>
      </c>
      <c r="E110" s="6" t="s">
        <v>1980</v>
      </c>
      <c r="F110" s="6" t="s">
        <v>1980</v>
      </c>
      <c r="G110" s="6" t="s">
        <v>1981</v>
      </c>
      <c r="H110" s="6" t="s">
        <v>1980</v>
      </c>
      <c r="I110" s="6" t="s">
        <v>2708</v>
      </c>
      <c r="J110" s="6" t="s">
        <v>2709</v>
      </c>
      <c r="K110" s="7">
        <v>3</v>
      </c>
      <c r="L110" s="6">
        <v>567467</v>
      </c>
      <c r="M110" s="6">
        <v>243919</v>
      </c>
      <c r="N110" s="6">
        <v>1</v>
      </c>
      <c r="O110" s="37"/>
      <c r="P110" s="37"/>
      <c r="Q110" s="37"/>
      <c r="R110" s="38">
        <f t="shared" si="7"/>
        <v>0</v>
      </c>
      <c r="S110" s="39">
        <f t="shared" si="9"/>
        <v>0</v>
      </c>
      <c r="T110" s="37"/>
      <c r="U110" s="37"/>
      <c r="V110" s="38">
        <f t="shared" si="8"/>
        <v>0</v>
      </c>
      <c r="W110" s="39">
        <f t="shared" si="10"/>
        <v>0</v>
      </c>
    </row>
    <row r="111" spans="1:23" x14ac:dyDescent="0.25">
      <c r="A111" s="4">
        <v>2810574</v>
      </c>
      <c r="B111" s="4" t="s">
        <v>2710</v>
      </c>
      <c r="C111" s="5" t="s">
        <v>2711</v>
      </c>
      <c r="D111" s="6" t="s">
        <v>15</v>
      </c>
      <c r="E111" s="6" t="s">
        <v>1980</v>
      </c>
      <c r="F111" s="6" t="s">
        <v>1980</v>
      </c>
      <c r="G111" s="6" t="s">
        <v>1981</v>
      </c>
      <c r="H111" s="6" t="s">
        <v>1980</v>
      </c>
      <c r="I111" s="6" t="s">
        <v>2712</v>
      </c>
      <c r="J111" s="6" t="s">
        <v>2713</v>
      </c>
      <c r="K111" s="7">
        <v>179</v>
      </c>
      <c r="L111" s="6">
        <v>563267</v>
      </c>
      <c r="M111" s="6">
        <v>248058</v>
      </c>
      <c r="N111" s="6">
        <v>1</v>
      </c>
      <c r="O111" s="37"/>
      <c r="P111" s="37"/>
      <c r="Q111" s="37"/>
      <c r="R111" s="38">
        <f t="shared" si="7"/>
        <v>0</v>
      </c>
      <c r="S111" s="39">
        <f t="shared" si="9"/>
        <v>0</v>
      </c>
      <c r="T111" s="37"/>
      <c r="U111" s="37"/>
      <c r="V111" s="38">
        <f t="shared" si="8"/>
        <v>0</v>
      </c>
      <c r="W111" s="39">
        <f t="shared" si="10"/>
        <v>0</v>
      </c>
    </row>
    <row r="112" spans="1:23" x14ac:dyDescent="0.25">
      <c r="A112" s="4">
        <v>2866662</v>
      </c>
      <c r="B112" s="4" t="s">
        <v>2714</v>
      </c>
      <c r="C112" s="5" t="s">
        <v>2715</v>
      </c>
      <c r="D112" s="6" t="s">
        <v>15</v>
      </c>
      <c r="E112" s="6" t="s">
        <v>1980</v>
      </c>
      <c r="F112" s="6" t="s">
        <v>1980</v>
      </c>
      <c r="G112" s="6" t="s">
        <v>1981</v>
      </c>
      <c r="H112" s="6" t="s">
        <v>1980</v>
      </c>
      <c r="I112" s="6" t="s">
        <v>2716</v>
      </c>
      <c r="J112" s="6" t="s">
        <v>2717</v>
      </c>
      <c r="K112" s="7">
        <v>31</v>
      </c>
      <c r="L112" s="6">
        <v>568328</v>
      </c>
      <c r="M112" s="6">
        <v>238090</v>
      </c>
      <c r="N112" s="6">
        <v>1</v>
      </c>
      <c r="O112" s="37"/>
      <c r="P112" s="37"/>
      <c r="Q112" s="37"/>
      <c r="R112" s="38">
        <f t="shared" si="7"/>
        <v>0</v>
      </c>
      <c r="S112" s="39">
        <f t="shared" si="9"/>
        <v>0</v>
      </c>
      <c r="T112" s="37"/>
      <c r="U112" s="37"/>
      <c r="V112" s="38">
        <f t="shared" si="8"/>
        <v>0</v>
      </c>
      <c r="W112" s="39">
        <f t="shared" si="10"/>
        <v>0</v>
      </c>
    </row>
    <row r="113" spans="1:23" x14ac:dyDescent="0.25">
      <c r="A113" s="4">
        <v>2866710</v>
      </c>
      <c r="B113" s="4" t="s">
        <v>2722</v>
      </c>
      <c r="C113" s="5" t="s">
        <v>2723</v>
      </c>
      <c r="D113" s="6" t="s">
        <v>15</v>
      </c>
      <c r="E113" s="6" t="s">
        <v>1980</v>
      </c>
      <c r="F113" s="6" t="s">
        <v>1980</v>
      </c>
      <c r="G113" s="6" t="s">
        <v>1981</v>
      </c>
      <c r="H113" s="6" t="s">
        <v>1980</v>
      </c>
      <c r="I113" s="6" t="s">
        <v>2724</v>
      </c>
      <c r="J113" s="6" t="s">
        <v>2725</v>
      </c>
      <c r="K113" s="7" t="s">
        <v>2726</v>
      </c>
      <c r="L113" s="6">
        <v>566118</v>
      </c>
      <c r="M113" s="6">
        <v>240316</v>
      </c>
      <c r="N113" s="6">
        <v>1</v>
      </c>
      <c r="O113" s="37"/>
      <c r="P113" s="37"/>
      <c r="Q113" s="37"/>
      <c r="R113" s="38">
        <f t="shared" si="7"/>
        <v>0</v>
      </c>
      <c r="S113" s="39">
        <f t="shared" si="9"/>
        <v>0</v>
      </c>
      <c r="T113" s="37"/>
      <c r="U113" s="37"/>
      <c r="V113" s="38">
        <f t="shared" si="8"/>
        <v>0</v>
      </c>
      <c r="W113" s="39">
        <f t="shared" si="10"/>
        <v>0</v>
      </c>
    </row>
    <row r="114" spans="1:23" x14ac:dyDescent="0.25">
      <c r="A114" s="4">
        <v>2857254</v>
      </c>
      <c r="B114" s="4" t="s">
        <v>2739</v>
      </c>
      <c r="C114" s="5" t="s">
        <v>2740</v>
      </c>
      <c r="D114" s="6" t="s">
        <v>15</v>
      </c>
      <c r="E114" s="6" t="s">
        <v>1980</v>
      </c>
      <c r="F114" s="6" t="s">
        <v>1980</v>
      </c>
      <c r="G114" s="6" t="s">
        <v>1981</v>
      </c>
      <c r="H114" s="6" t="s">
        <v>1980</v>
      </c>
      <c r="I114" s="6" t="s">
        <v>2741</v>
      </c>
      <c r="J114" s="6" t="s">
        <v>2742</v>
      </c>
      <c r="K114" s="7">
        <v>12</v>
      </c>
      <c r="L114" s="6">
        <v>566457</v>
      </c>
      <c r="M114" s="6">
        <v>244311</v>
      </c>
      <c r="N114" s="6">
        <v>1</v>
      </c>
      <c r="O114" s="37"/>
      <c r="P114" s="37"/>
      <c r="Q114" s="37"/>
      <c r="R114" s="38">
        <f t="shared" si="7"/>
        <v>0</v>
      </c>
      <c r="S114" s="39">
        <f t="shared" si="9"/>
        <v>0</v>
      </c>
      <c r="T114" s="37"/>
      <c r="U114" s="37"/>
      <c r="V114" s="38">
        <f t="shared" si="8"/>
        <v>0</v>
      </c>
      <c r="W114" s="39">
        <f t="shared" si="10"/>
        <v>0</v>
      </c>
    </row>
    <row r="115" spans="1:23" x14ac:dyDescent="0.25">
      <c r="A115" s="4">
        <v>2857217</v>
      </c>
      <c r="B115" s="4" t="s">
        <v>2743</v>
      </c>
      <c r="C115" s="5" t="s">
        <v>2744</v>
      </c>
      <c r="D115" s="6" t="s">
        <v>15</v>
      </c>
      <c r="E115" s="6" t="s">
        <v>1980</v>
      </c>
      <c r="F115" s="6" t="s">
        <v>1980</v>
      </c>
      <c r="G115" s="6" t="s">
        <v>1981</v>
      </c>
      <c r="H115" s="6" t="s">
        <v>1980</v>
      </c>
      <c r="I115" s="6" t="s">
        <v>2741</v>
      </c>
      <c r="J115" s="6" t="s">
        <v>2742</v>
      </c>
      <c r="K115" s="7">
        <v>13</v>
      </c>
      <c r="L115" s="6">
        <v>566545</v>
      </c>
      <c r="M115" s="6">
        <v>244345</v>
      </c>
      <c r="N115" s="6">
        <v>1</v>
      </c>
      <c r="O115" s="37"/>
      <c r="P115" s="37"/>
      <c r="Q115" s="37"/>
      <c r="R115" s="38">
        <f t="shared" si="7"/>
        <v>0</v>
      </c>
      <c r="S115" s="39">
        <f t="shared" si="9"/>
        <v>0</v>
      </c>
      <c r="T115" s="37"/>
      <c r="U115" s="37"/>
      <c r="V115" s="38">
        <f t="shared" si="8"/>
        <v>0</v>
      </c>
      <c r="W115" s="39">
        <f t="shared" si="10"/>
        <v>0</v>
      </c>
    </row>
    <row r="116" spans="1:23" x14ac:dyDescent="0.25">
      <c r="A116" s="4">
        <v>2826990</v>
      </c>
      <c r="B116" s="4" t="s">
        <v>2755</v>
      </c>
      <c r="C116" s="5" t="s">
        <v>2756</v>
      </c>
      <c r="D116" s="6" t="s">
        <v>15</v>
      </c>
      <c r="E116" s="6" t="s">
        <v>1980</v>
      </c>
      <c r="F116" s="6" t="s">
        <v>1980</v>
      </c>
      <c r="G116" s="6" t="s">
        <v>1981</v>
      </c>
      <c r="H116" s="6" t="s">
        <v>1980</v>
      </c>
      <c r="I116" s="6" t="s">
        <v>1020</v>
      </c>
      <c r="J116" s="6" t="s">
        <v>1021</v>
      </c>
      <c r="K116" s="7">
        <v>27</v>
      </c>
      <c r="L116" s="6">
        <v>574933</v>
      </c>
      <c r="M116" s="6">
        <v>246056</v>
      </c>
      <c r="N116" s="6">
        <v>1</v>
      </c>
      <c r="O116" s="37"/>
      <c r="P116" s="37"/>
      <c r="Q116" s="37"/>
      <c r="R116" s="38">
        <f t="shared" si="7"/>
        <v>0</v>
      </c>
      <c r="S116" s="39">
        <f t="shared" si="9"/>
        <v>0</v>
      </c>
      <c r="T116" s="37"/>
      <c r="U116" s="37"/>
      <c r="V116" s="38">
        <f t="shared" si="8"/>
        <v>0</v>
      </c>
      <c r="W116" s="39">
        <f t="shared" si="10"/>
        <v>0</v>
      </c>
    </row>
    <row r="117" spans="1:23" x14ac:dyDescent="0.25">
      <c r="A117" s="4">
        <v>2855800</v>
      </c>
      <c r="B117" s="4" t="s">
        <v>2764</v>
      </c>
      <c r="C117" s="5" t="s">
        <v>2765</v>
      </c>
      <c r="D117" s="6" t="s">
        <v>15</v>
      </c>
      <c r="E117" s="6" t="s">
        <v>1980</v>
      </c>
      <c r="F117" s="6" t="s">
        <v>1980</v>
      </c>
      <c r="G117" s="6" t="s">
        <v>1981</v>
      </c>
      <c r="H117" s="6" t="s">
        <v>1980</v>
      </c>
      <c r="I117" s="6" t="s">
        <v>2763</v>
      </c>
      <c r="J117" s="6" t="s">
        <v>2766</v>
      </c>
      <c r="K117" s="7">
        <v>5</v>
      </c>
      <c r="L117" s="6">
        <v>566779</v>
      </c>
      <c r="M117" s="6">
        <v>245198</v>
      </c>
      <c r="N117" s="6">
        <v>1</v>
      </c>
      <c r="O117" s="37"/>
      <c r="P117" s="37"/>
      <c r="Q117" s="37"/>
      <c r="R117" s="38">
        <f t="shared" si="7"/>
        <v>0</v>
      </c>
      <c r="S117" s="39">
        <f t="shared" si="9"/>
        <v>0</v>
      </c>
      <c r="T117" s="37"/>
      <c r="U117" s="37"/>
      <c r="V117" s="38">
        <f t="shared" si="8"/>
        <v>0</v>
      </c>
      <c r="W117" s="39">
        <f t="shared" si="10"/>
        <v>0</v>
      </c>
    </row>
    <row r="118" spans="1:23" x14ac:dyDescent="0.25">
      <c r="A118" s="4">
        <v>2857176</v>
      </c>
      <c r="B118" s="4" t="s">
        <v>2771</v>
      </c>
      <c r="C118" s="5" t="s">
        <v>2772</v>
      </c>
      <c r="D118" s="6" t="s">
        <v>15</v>
      </c>
      <c r="E118" s="6" t="s">
        <v>1980</v>
      </c>
      <c r="F118" s="6" t="s">
        <v>1980</v>
      </c>
      <c r="G118" s="6" t="s">
        <v>1981</v>
      </c>
      <c r="H118" s="6" t="s">
        <v>1980</v>
      </c>
      <c r="I118" s="6" t="s">
        <v>2773</v>
      </c>
      <c r="J118" s="6" t="s">
        <v>2774</v>
      </c>
      <c r="K118" s="7">
        <v>2</v>
      </c>
      <c r="L118" s="6">
        <v>566491</v>
      </c>
      <c r="M118" s="6">
        <v>244456</v>
      </c>
      <c r="N118" s="6">
        <v>1</v>
      </c>
      <c r="O118" s="37"/>
      <c r="P118" s="37"/>
      <c r="Q118" s="37"/>
      <c r="R118" s="38">
        <f t="shared" si="7"/>
        <v>0</v>
      </c>
      <c r="S118" s="39">
        <f t="shared" si="9"/>
        <v>0</v>
      </c>
      <c r="T118" s="37"/>
      <c r="U118" s="37"/>
      <c r="V118" s="38">
        <f t="shared" si="8"/>
        <v>0</v>
      </c>
      <c r="W118" s="39">
        <f t="shared" si="10"/>
        <v>0</v>
      </c>
    </row>
    <row r="119" spans="1:23" x14ac:dyDescent="0.25">
      <c r="A119" s="4">
        <v>2867121</v>
      </c>
      <c r="B119" s="4" t="s">
        <v>2782</v>
      </c>
      <c r="C119" s="5" t="s">
        <v>2783</v>
      </c>
      <c r="D119" s="6" t="s">
        <v>15</v>
      </c>
      <c r="E119" s="6" t="s">
        <v>1980</v>
      </c>
      <c r="F119" s="6" t="s">
        <v>1980</v>
      </c>
      <c r="G119" s="6" t="s">
        <v>1981</v>
      </c>
      <c r="H119" s="6" t="s">
        <v>1980</v>
      </c>
      <c r="I119" s="6" t="s">
        <v>2780</v>
      </c>
      <c r="J119" s="6" t="s">
        <v>2781</v>
      </c>
      <c r="K119" s="7">
        <v>35</v>
      </c>
      <c r="L119" s="6">
        <v>573971</v>
      </c>
      <c r="M119" s="6">
        <v>246371</v>
      </c>
      <c r="N119" s="6">
        <v>1</v>
      </c>
      <c r="O119" s="37"/>
      <c r="P119" s="37"/>
      <c r="Q119" s="37"/>
      <c r="R119" s="38">
        <f t="shared" si="7"/>
        <v>0</v>
      </c>
      <c r="S119" s="39">
        <f t="shared" si="9"/>
        <v>0</v>
      </c>
      <c r="T119" s="37"/>
      <c r="U119" s="37"/>
      <c r="V119" s="38">
        <f t="shared" si="8"/>
        <v>0</v>
      </c>
      <c r="W119" s="39">
        <f t="shared" si="10"/>
        <v>0</v>
      </c>
    </row>
    <row r="120" spans="1:23" x14ac:dyDescent="0.25">
      <c r="A120" s="4">
        <v>2867157</v>
      </c>
      <c r="B120" s="4" t="s">
        <v>2788</v>
      </c>
      <c r="C120" s="5" t="s">
        <v>2789</v>
      </c>
      <c r="D120" s="6" t="s">
        <v>15</v>
      </c>
      <c r="E120" s="6" t="s">
        <v>1980</v>
      </c>
      <c r="F120" s="6" t="s">
        <v>1980</v>
      </c>
      <c r="G120" s="6" t="s">
        <v>1981</v>
      </c>
      <c r="H120" s="6" t="s">
        <v>1980</v>
      </c>
      <c r="I120" s="6" t="s">
        <v>2790</v>
      </c>
      <c r="J120" s="6" t="s">
        <v>2791</v>
      </c>
      <c r="K120" s="7">
        <v>19</v>
      </c>
      <c r="L120" s="6">
        <v>562916</v>
      </c>
      <c r="M120" s="6">
        <v>246939</v>
      </c>
      <c r="N120" s="6">
        <v>1</v>
      </c>
      <c r="O120" s="37"/>
      <c r="P120" s="37"/>
      <c r="Q120" s="37"/>
      <c r="R120" s="38">
        <f t="shared" si="7"/>
        <v>0</v>
      </c>
      <c r="S120" s="39">
        <f t="shared" si="9"/>
        <v>0</v>
      </c>
      <c r="T120" s="37"/>
      <c r="U120" s="37"/>
      <c r="V120" s="38">
        <f t="shared" si="8"/>
        <v>0</v>
      </c>
      <c r="W120" s="39">
        <f t="shared" si="10"/>
        <v>0</v>
      </c>
    </row>
    <row r="121" spans="1:23" x14ac:dyDescent="0.25">
      <c r="A121" s="4">
        <v>2852847</v>
      </c>
      <c r="B121" s="4" t="s">
        <v>2796</v>
      </c>
      <c r="C121" s="5" t="s">
        <v>2797</v>
      </c>
      <c r="D121" s="6" t="s">
        <v>15</v>
      </c>
      <c r="E121" s="6" t="s">
        <v>1980</v>
      </c>
      <c r="F121" s="6" t="s">
        <v>1980</v>
      </c>
      <c r="G121" s="6" t="s">
        <v>1981</v>
      </c>
      <c r="H121" s="6" t="s">
        <v>1980</v>
      </c>
      <c r="I121" s="6" t="s">
        <v>2798</v>
      </c>
      <c r="J121" s="6" t="s">
        <v>2799</v>
      </c>
      <c r="K121" s="7">
        <v>113</v>
      </c>
      <c r="L121" s="6">
        <v>569642</v>
      </c>
      <c r="M121" s="6">
        <v>236449</v>
      </c>
      <c r="N121" s="6">
        <v>1</v>
      </c>
      <c r="O121" s="37"/>
      <c r="P121" s="37"/>
      <c r="Q121" s="37"/>
      <c r="R121" s="38">
        <f t="shared" si="7"/>
        <v>0</v>
      </c>
      <c r="S121" s="39">
        <f t="shared" si="9"/>
        <v>0</v>
      </c>
      <c r="T121" s="37"/>
      <c r="U121" s="37"/>
      <c r="V121" s="38">
        <f t="shared" si="8"/>
        <v>0</v>
      </c>
      <c r="W121" s="39">
        <f t="shared" si="10"/>
        <v>0</v>
      </c>
    </row>
    <row r="122" spans="1:23" x14ac:dyDescent="0.25">
      <c r="A122" s="4">
        <v>2840877</v>
      </c>
      <c r="B122" s="4" t="s">
        <v>2800</v>
      </c>
      <c r="C122" s="5" t="s">
        <v>2801</v>
      </c>
      <c r="D122" s="6" t="s">
        <v>15</v>
      </c>
      <c r="E122" s="6" t="s">
        <v>1980</v>
      </c>
      <c r="F122" s="6" t="s">
        <v>1980</v>
      </c>
      <c r="G122" s="6" t="s">
        <v>1981</v>
      </c>
      <c r="H122" s="6" t="s">
        <v>1980</v>
      </c>
      <c r="I122" s="6" t="s">
        <v>2802</v>
      </c>
      <c r="J122" s="6" t="s">
        <v>2803</v>
      </c>
      <c r="K122" s="7">
        <v>65</v>
      </c>
      <c r="L122" s="6">
        <v>568802</v>
      </c>
      <c r="M122" s="6">
        <v>238560</v>
      </c>
      <c r="N122" s="6">
        <v>1</v>
      </c>
      <c r="O122" s="37"/>
      <c r="P122" s="37"/>
      <c r="Q122" s="37"/>
      <c r="R122" s="38">
        <f t="shared" si="7"/>
        <v>0</v>
      </c>
      <c r="S122" s="39">
        <f t="shared" si="9"/>
        <v>0</v>
      </c>
      <c r="T122" s="37"/>
      <c r="U122" s="37"/>
      <c r="V122" s="38">
        <f t="shared" si="8"/>
        <v>0</v>
      </c>
      <c r="W122" s="39">
        <f t="shared" si="10"/>
        <v>0</v>
      </c>
    </row>
    <row r="123" spans="1:23" x14ac:dyDescent="0.25">
      <c r="A123" s="4">
        <v>2867296</v>
      </c>
      <c r="B123" s="4" t="s">
        <v>2804</v>
      </c>
      <c r="C123" s="5" t="s">
        <v>2805</v>
      </c>
      <c r="D123" s="6" t="s">
        <v>15</v>
      </c>
      <c r="E123" s="6" t="s">
        <v>1980</v>
      </c>
      <c r="F123" s="6" t="s">
        <v>1980</v>
      </c>
      <c r="G123" s="6" t="s">
        <v>1981</v>
      </c>
      <c r="H123" s="6" t="s">
        <v>1980</v>
      </c>
      <c r="I123" s="6" t="s">
        <v>1513</v>
      </c>
      <c r="J123" s="6" t="s">
        <v>2806</v>
      </c>
      <c r="K123" s="7">
        <v>122</v>
      </c>
      <c r="L123" s="6">
        <v>561465</v>
      </c>
      <c r="M123" s="6">
        <v>240602</v>
      </c>
      <c r="N123" s="6">
        <v>1</v>
      </c>
      <c r="O123" s="37"/>
      <c r="P123" s="37"/>
      <c r="Q123" s="37"/>
      <c r="R123" s="38">
        <f t="shared" si="7"/>
        <v>0</v>
      </c>
      <c r="S123" s="39">
        <f t="shared" si="9"/>
        <v>0</v>
      </c>
      <c r="T123" s="37"/>
      <c r="U123" s="37"/>
      <c r="V123" s="38">
        <f t="shared" si="8"/>
        <v>0</v>
      </c>
      <c r="W123" s="39">
        <f t="shared" si="10"/>
        <v>0</v>
      </c>
    </row>
    <row r="124" spans="1:23" x14ac:dyDescent="0.25">
      <c r="A124" s="4">
        <v>2831313</v>
      </c>
      <c r="B124" s="4" t="s">
        <v>2807</v>
      </c>
      <c r="C124" s="5" t="s">
        <v>2808</v>
      </c>
      <c r="D124" s="6" t="s">
        <v>15</v>
      </c>
      <c r="E124" s="6" t="s">
        <v>1980</v>
      </c>
      <c r="F124" s="6" t="s">
        <v>1980</v>
      </c>
      <c r="G124" s="6" t="s">
        <v>1981</v>
      </c>
      <c r="H124" s="6" t="s">
        <v>1980</v>
      </c>
      <c r="I124" s="6" t="s">
        <v>1513</v>
      </c>
      <c r="J124" s="6" t="s">
        <v>2806</v>
      </c>
      <c r="K124" s="7">
        <v>39</v>
      </c>
      <c r="L124" s="6">
        <v>565188</v>
      </c>
      <c r="M124" s="6">
        <v>242908</v>
      </c>
      <c r="N124" s="6">
        <v>1</v>
      </c>
      <c r="O124" s="37"/>
      <c r="P124" s="37"/>
      <c r="Q124" s="37"/>
      <c r="R124" s="38">
        <f t="shared" si="7"/>
        <v>0</v>
      </c>
      <c r="S124" s="39">
        <f t="shared" si="9"/>
        <v>0</v>
      </c>
      <c r="T124" s="37"/>
      <c r="U124" s="37"/>
      <c r="V124" s="38">
        <f t="shared" si="8"/>
        <v>0</v>
      </c>
      <c r="W124" s="39">
        <f t="shared" si="10"/>
        <v>0</v>
      </c>
    </row>
    <row r="125" spans="1:23" x14ac:dyDescent="0.25">
      <c r="A125" s="4">
        <v>2831688</v>
      </c>
      <c r="B125" s="4" t="s">
        <v>2809</v>
      </c>
      <c r="C125" s="5" t="s">
        <v>2810</v>
      </c>
      <c r="D125" s="6" t="s">
        <v>15</v>
      </c>
      <c r="E125" s="6" t="s">
        <v>1980</v>
      </c>
      <c r="F125" s="6" t="s">
        <v>1980</v>
      </c>
      <c r="G125" s="6" t="s">
        <v>1981</v>
      </c>
      <c r="H125" s="6" t="s">
        <v>1980</v>
      </c>
      <c r="I125" s="6" t="s">
        <v>1513</v>
      </c>
      <c r="J125" s="6" t="s">
        <v>2806</v>
      </c>
      <c r="K125" s="7">
        <v>6</v>
      </c>
      <c r="L125" s="6">
        <v>566200</v>
      </c>
      <c r="M125" s="6">
        <v>243101</v>
      </c>
      <c r="N125" s="6">
        <v>1</v>
      </c>
      <c r="O125" s="37"/>
      <c r="P125" s="37"/>
      <c r="Q125" s="37"/>
      <c r="R125" s="38">
        <f t="shared" si="7"/>
        <v>0</v>
      </c>
      <c r="S125" s="39">
        <f t="shared" si="9"/>
        <v>0</v>
      </c>
      <c r="T125" s="37"/>
      <c r="U125" s="37"/>
      <c r="V125" s="38">
        <f t="shared" si="8"/>
        <v>0</v>
      </c>
      <c r="W125" s="39">
        <f t="shared" si="10"/>
        <v>0</v>
      </c>
    </row>
    <row r="126" spans="1:23" x14ac:dyDescent="0.25">
      <c r="A126" s="4">
        <v>2867332</v>
      </c>
      <c r="B126" s="4" t="s">
        <v>2811</v>
      </c>
      <c r="C126" s="5" t="s">
        <v>2812</v>
      </c>
      <c r="D126" s="6" t="s">
        <v>15</v>
      </c>
      <c r="E126" s="6" t="s">
        <v>1980</v>
      </c>
      <c r="F126" s="6" t="s">
        <v>1980</v>
      </c>
      <c r="G126" s="6" t="s">
        <v>1981</v>
      </c>
      <c r="H126" s="6" t="s">
        <v>1980</v>
      </c>
      <c r="I126" s="6" t="s">
        <v>2813</v>
      </c>
      <c r="J126" s="6" t="s">
        <v>2814</v>
      </c>
      <c r="K126" s="7">
        <v>15</v>
      </c>
      <c r="L126" s="6">
        <v>571654</v>
      </c>
      <c r="M126" s="6">
        <v>247605</v>
      </c>
      <c r="N126" s="6">
        <v>1</v>
      </c>
      <c r="O126" s="37"/>
      <c r="P126" s="37"/>
      <c r="Q126" s="37"/>
      <c r="R126" s="38">
        <f t="shared" si="7"/>
        <v>0</v>
      </c>
      <c r="S126" s="39">
        <f t="shared" si="9"/>
        <v>0</v>
      </c>
      <c r="T126" s="37"/>
      <c r="U126" s="37"/>
      <c r="V126" s="38">
        <f t="shared" si="8"/>
        <v>0</v>
      </c>
      <c r="W126" s="39">
        <f t="shared" si="10"/>
        <v>0</v>
      </c>
    </row>
    <row r="127" spans="1:23" x14ac:dyDescent="0.25">
      <c r="A127" s="4">
        <v>2823508</v>
      </c>
      <c r="B127" s="4" t="s">
        <v>2815</v>
      </c>
      <c r="C127" s="5" t="s">
        <v>2816</v>
      </c>
      <c r="D127" s="6" t="s">
        <v>15</v>
      </c>
      <c r="E127" s="6" t="s">
        <v>1980</v>
      </c>
      <c r="F127" s="6" t="s">
        <v>1980</v>
      </c>
      <c r="G127" s="6" t="s">
        <v>1981</v>
      </c>
      <c r="H127" s="6" t="s">
        <v>1980</v>
      </c>
      <c r="I127" s="6" t="s">
        <v>2813</v>
      </c>
      <c r="J127" s="6" t="s">
        <v>2814</v>
      </c>
      <c r="K127" s="7">
        <v>38</v>
      </c>
      <c r="L127" s="6">
        <v>571714</v>
      </c>
      <c r="M127" s="6">
        <v>247763</v>
      </c>
      <c r="N127" s="6">
        <v>1</v>
      </c>
      <c r="O127" s="37"/>
      <c r="P127" s="37"/>
      <c r="Q127" s="37"/>
      <c r="R127" s="38">
        <f t="shared" si="7"/>
        <v>0</v>
      </c>
      <c r="S127" s="39">
        <f t="shared" si="9"/>
        <v>0</v>
      </c>
      <c r="T127" s="37"/>
      <c r="U127" s="37"/>
      <c r="V127" s="38">
        <f t="shared" si="8"/>
        <v>0</v>
      </c>
      <c r="W127" s="39">
        <f t="shared" si="10"/>
        <v>0</v>
      </c>
    </row>
    <row r="128" spans="1:23" x14ac:dyDescent="0.25">
      <c r="A128" s="4">
        <v>2854525</v>
      </c>
      <c r="B128" s="4" t="s">
        <v>2821</v>
      </c>
      <c r="C128" s="5" t="s">
        <v>2822</v>
      </c>
      <c r="D128" s="6" t="s">
        <v>15</v>
      </c>
      <c r="E128" s="6" t="s">
        <v>1980</v>
      </c>
      <c r="F128" s="6" t="s">
        <v>1980</v>
      </c>
      <c r="G128" s="6" t="s">
        <v>1981</v>
      </c>
      <c r="H128" s="6" t="s">
        <v>1980</v>
      </c>
      <c r="I128" s="6" t="s">
        <v>2819</v>
      </c>
      <c r="J128" s="6" t="s">
        <v>2820</v>
      </c>
      <c r="K128" s="7">
        <v>3</v>
      </c>
      <c r="L128" s="6">
        <v>570563</v>
      </c>
      <c r="M128" s="6">
        <v>245721</v>
      </c>
      <c r="N128" s="6">
        <v>1</v>
      </c>
      <c r="O128" s="37"/>
      <c r="P128" s="37"/>
      <c r="Q128" s="37"/>
      <c r="R128" s="38">
        <f t="shared" si="7"/>
        <v>0</v>
      </c>
      <c r="S128" s="39">
        <f t="shared" si="9"/>
        <v>0</v>
      </c>
      <c r="T128" s="37"/>
      <c r="U128" s="37"/>
      <c r="V128" s="38">
        <f t="shared" si="8"/>
        <v>0</v>
      </c>
      <c r="W128" s="39">
        <f t="shared" si="10"/>
        <v>0</v>
      </c>
    </row>
    <row r="129" spans="1:23" x14ac:dyDescent="0.25">
      <c r="A129" s="4">
        <v>2854532</v>
      </c>
      <c r="B129" s="4" t="s">
        <v>2823</v>
      </c>
      <c r="C129" s="5" t="s">
        <v>2824</v>
      </c>
      <c r="D129" s="6" t="s">
        <v>15</v>
      </c>
      <c r="E129" s="6" t="s">
        <v>1980</v>
      </c>
      <c r="F129" s="6" t="s">
        <v>1980</v>
      </c>
      <c r="G129" s="6" t="s">
        <v>1981</v>
      </c>
      <c r="H129" s="6" t="s">
        <v>1980</v>
      </c>
      <c r="I129" s="6" t="s">
        <v>2819</v>
      </c>
      <c r="J129" s="6" t="s">
        <v>2820</v>
      </c>
      <c r="K129" s="7">
        <v>9</v>
      </c>
      <c r="L129" s="6">
        <v>570582</v>
      </c>
      <c r="M129" s="6">
        <v>245861</v>
      </c>
      <c r="N129" s="6">
        <v>1</v>
      </c>
      <c r="O129" s="37"/>
      <c r="P129" s="37"/>
      <c r="Q129" s="37"/>
      <c r="R129" s="38">
        <f t="shared" si="7"/>
        <v>0</v>
      </c>
      <c r="S129" s="39">
        <f t="shared" si="9"/>
        <v>0</v>
      </c>
      <c r="T129" s="37"/>
      <c r="U129" s="37"/>
      <c r="V129" s="38">
        <f t="shared" si="8"/>
        <v>0</v>
      </c>
      <c r="W129" s="39">
        <f t="shared" si="10"/>
        <v>0</v>
      </c>
    </row>
    <row r="130" spans="1:23" x14ac:dyDescent="0.25">
      <c r="A130" s="4">
        <v>2867408</v>
      </c>
      <c r="B130" s="4" t="s">
        <v>2825</v>
      </c>
      <c r="C130" s="5" t="s">
        <v>2826</v>
      </c>
      <c r="D130" s="6" t="s">
        <v>15</v>
      </c>
      <c r="E130" s="6" t="s">
        <v>1980</v>
      </c>
      <c r="F130" s="6" t="s">
        <v>1980</v>
      </c>
      <c r="G130" s="6" t="s">
        <v>1981</v>
      </c>
      <c r="H130" s="6" t="s">
        <v>1980</v>
      </c>
      <c r="I130" s="6" t="s">
        <v>2827</v>
      </c>
      <c r="J130" s="6" t="s">
        <v>2734</v>
      </c>
      <c r="K130" s="7">
        <v>13</v>
      </c>
      <c r="L130" s="6">
        <v>574271</v>
      </c>
      <c r="M130" s="6">
        <v>246195</v>
      </c>
      <c r="N130" s="6">
        <v>1</v>
      </c>
      <c r="O130" s="37"/>
      <c r="P130" s="37"/>
      <c r="Q130" s="37"/>
      <c r="R130" s="38">
        <f t="shared" si="7"/>
        <v>0</v>
      </c>
      <c r="S130" s="39">
        <f t="shared" si="9"/>
        <v>0</v>
      </c>
      <c r="T130" s="37"/>
      <c r="U130" s="37"/>
      <c r="V130" s="38">
        <f t="shared" si="8"/>
        <v>0</v>
      </c>
      <c r="W130" s="39">
        <f t="shared" si="10"/>
        <v>0</v>
      </c>
    </row>
    <row r="131" spans="1:23" x14ac:dyDescent="0.25">
      <c r="A131" s="4">
        <v>2867431</v>
      </c>
      <c r="B131" s="4" t="s">
        <v>2832</v>
      </c>
      <c r="C131" s="5" t="s">
        <v>2833</v>
      </c>
      <c r="D131" s="6" t="s">
        <v>15</v>
      </c>
      <c r="E131" s="6" t="s">
        <v>1980</v>
      </c>
      <c r="F131" s="6" t="s">
        <v>1980</v>
      </c>
      <c r="G131" s="6" t="s">
        <v>1981</v>
      </c>
      <c r="H131" s="6" t="s">
        <v>1980</v>
      </c>
      <c r="I131" s="6" t="s">
        <v>28</v>
      </c>
      <c r="J131" s="6" t="s">
        <v>29</v>
      </c>
      <c r="K131" s="7">
        <v>12</v>
      </c>
      <c r="L131" s="6">
        <v>567161</v>
      </c>
      <c r="M131" s="6">
        <v>240806</v>
      </c>
      <c r="N131" s="6">
        <v>1</v>
      </c>
      <c r="O131" s="37"/>
      <c r="P131" s="37"/>
      <c r="Q131" s="37"/>
      <c r="R131" s="38">
        <f t="shared" si="7"/>
        <v>0</v>
      </c>
      <c r="S131" s="39">
        <f t="shared" si="9"/>
        <v>0</v>
      </c>
      <c r="T131" s="37"/>
      <c r="U131" s="37"/>
      <c r="V131" s="38">
        <f t="shared" si="8"/>
        <v>0</v>
      </c>
      <c r="W131" s="39">
        <f t="shared" si="10"/>
        <v>0</v>
      </c>
    </row>
    <row r="132" spans="1:23" x14ac:dyDescent="0.25">
      <c r="A132" s="4">
        <v>2833038</v>
      </c>
      <c r="B132" s="4" t="s">
        <v>2842</v>
      </c>
      <c r="C132" s="5" t="s">
        <v>2843</v>
      </c>
      <c r="D132" s="6" t="s">
        <v>15</v>
      </c>
      <c r="E132" s="6" t="s">
        <v>1980</v>
      </c>
      <c r="F132" s="6" t="s">
        <v>1980</v>
      </c>
      <c r="G132" s="6" t="s">
        <v>1981</v>
      </c>
      <c r="H132" s="6" t="s">
        <v>1980</v>
      </c>
      <c r="I132" s="6" t="s">
        <v>2840</v>
      </c>
      <c r="J132" s="6" t="s">
        <v>2841</v>
      </c>
      <c r="K132" s="7">
        <v>57</v>
      </c>
      <c r="L132" s="6">
        <v>569142</v>
      </c>
      <c r="M132" s="6">
        <v>241529</v>
      </c>
      <c r="N132" s="6">
        <v>1</v>
      </c>
      <c r="O132" s="37"/>
      <c r="P132" s="37"/>
      <c r="Q132" s="37"/>
      <c r="R132" s="38">
        <f t="shared" si="7"/>
        <v>0</v>
      </c>
      <c r="S132" s="39">
        <f t="shared" si="9"/>
        <v>0</v>
      </c>
      <c r="T132" s="37"/>
      <c r="U132" s="37"/>
      <c r="V132" s="38">
        <f t="shared" si="8"/>
        <v>0</v>
      </c>
      <c r="W132" s="39">
        <f t="shared" si="10"/>
        <v>0</v>
      </c>
    </row>
    <row r="133" spans="1:23" x14ac:dyDescent="0.25">
      <c r="A133" s="4">
        <v>2813972</v>
      </c>
      <c r="B133" s="4" t="s">
        <v>2844</v>
      </c>
      <c r="C133" s="5" t="s">
        <v>2845</v>
      </c>
      <c r="D133" s="6" t="s">
        <v>15</v>
      </c>
      <c r="E133" s="6" t="s">
        <v>1980</v>
      </c>
      <c r="F133" s="6" t="s">
        <v>1980</v>
      </c>
      <c r="G133" s="6" t="s">
        <v>1981</v>
      </c>
      <c r="H133" s="6" t="s">
        <v>1980</v>
      </c>
      <c r="I133" s="6" t="s">
        <v>2846</v>
      </c>
      <c r="J133" s="6" t="s">
        <v>2847</v>
      </c>
      <c r="K133" s="7">
        <v>35</v>
      </c>
      <c r="L133" s="6">
        <v>565411</v>
      </c>
      <c r="M133" s="6">
        <v>247110</v>
      </c>
      <c r="N133" s="6">
        <v>1</v>
      </c>
      <c r="O133" s="37"/>
      <c r="P133" s="37"/>
      <c r="Q133" s="37"/>
      <c r="R133" s="38">
        <f t="shared" si="7"/>
        <v>0</v>
      </c>
      <c r="S133" s="39">
        <f t="shared" si="9"/>
        <v>0</v>
      </c>
      <c r="T133" s="37"/>
      <c r="U133" s="37"/>
      <c r="V133" s="38">
        <f t="shared" si="8"/>
        <v>0</v>
      </c>
      <c r="W133" s="39">
        <f t="shared" si="10"/>
        <v>0</v>
      </c>
    </row>
    <row r="134" spans="1:23" x14ac:dyDescent="0.25">
      <c r="A134" s="4">
        <v>2812995</v>
      </c>
      <c r="B134" s="4" t="s">
        <v>2848</v>
      </c>
      <c r="C134" s="5" t="s">
        <v>2849</v>
      </c>
      <c r="D134" s="6" t="s">
        <v>15</v>
      </c>
      <c r="E134" s="6" t="s">
        <v>1980</v>
      </c>
      <c r="F134" s="6" t="s">
        <v>1980</v>
      </c>
      <c r="G134" s="6" t="s">
        <v>1981</v>
      </c>
      <c r="H134" s="6" t="s">
        <v>1980</v>
      </c>
      <c r="I134" s="6" t="s">
        <v>2850</v>
      </c>
      <c r="J134" s="6" t="s">
        <v>2851</v>
      </c>
      <c r="K134" s="7">
        <v>3</v>
      </c>
      <c r="L134" s="6">
        <v>560569</v>
      </c>
      <c r="M134" s="6">
        <v>246715</v>
      </c>
      <c r="N134" s="6">
        <v>1</v>
      </c>
      <c r="O134" s="37"/>
      <c r="P134" s="37"/>
      <c r="Q134" s="37"/>
      <c r="R134" s="38">
        <f t="shared" si="7"/>
        <v>0</v>
      </c>
      <c r="S134" s="39">
        <f t="shared" si="9"/>
        <v>0</v>
      </c>
      <c r="T134" s="37"/>
      <c r="U134" s="37"/>
      <c r="V134" s="38">
        <f t="shared" si="8"/>
        <v>0</v>
      </c>
      <c r="W134" s="39">
        <f t="shared" si="10"/>
        <v>0</v>
      </c>
    </row>
    <row r="135" spans="1:23" x14ac:dyDescent="0.25">
      <c r="A135" s="4">
        <v>2846501</v>
      </c>
      <c r="B135" s="4" t="s">
        <v>2871</v>
      </c>
      <c r="C135" s="5" t="s">
        <v>2872</v>
      </c>
      <c r="D135" s="6" t="s">
        <v>15</v>
      </c>
      <c r="E135" s="6" t="s">
        <v>1980</v>
      </c>
      <c r="F135" s="6" t="s">
        <v>1980</v>
      </c>
      <c r="G135" s="6" t="s">
        <v>1981</v>
      </c>
      <c r="H135" s="6" t="s">
        <v>1980</v>
      </c>
      <c r="I135" s="6" t="s">
        <v>2873</v>
      </c>
      <c r="J135" s="6" t="s">
        <v>2874</v>
      </c>
      <c r="K135" s="7">
        <v>115</v>
      </c>
      <c r="L135" s="6">
        <v>562511</v>
      </c>
      <c r="M135" s="6">
        <v>235979</v>
      </c>
      <c r="N135" s="6">
        <v>1</v>
      </c>
      <c r="O135" s="37"/>
      <c r="P135" s="37"/>
      <c r="Q135" s="37"/>
      <c r="R135" s="38">
        <f t="shared" si="7"/>
        <v>0</v>
      </c>
      <c r="S135" s="39">
        <f t="shared" si="9"/>
        <v>0</v>
      </c>
      <c r="T135" s="37"/>
      <c r="U135" s="37"/>
      <c r="V135" s="38">
        <f t="shared" si="8"/>
        <v>0</v>
      </c>
      <c r="W135" s="39">
        <f t="shared" si="10"/>
        <v>0</v>
      </c>
    </row>
    <row r="136" spans="1:23" x14ac:dyDescent="0.25">
      <c r="A136" s="4">
        <v>2815300</v>
      </c>
      <c r="B136" s="4" t="s">
        <v>2879</v>
      </c>
      <c r="C136" s="5" t="s">
        <v>2880</v>
      </c>
      <c r="D136" s="6" t="s">
        <v>15</v>
      </c>
      <c r="E136" s="6" t="s">
        <v>1980</v>
      </c>
      <c r="F136" s="6" t="s">
        <v>1980</v>
      </c>
      <c r="G136" s="6" t="s">
        <v>1981</v>
      </c>
      <c r="H136" s="6" t="s">
        <v>1980</v>
      </c>
      <c r="I136" s="6" t="s">
        <v>2881</v>
      </c>
      <c r="J136" s="6" t="s">
        <v>2882</v>
      </c>
      <c r="K136" s="7">
        <v>30</v>
      </c>
      <c r="L136" s="6">
        <v>565860</v>
      </c>
      <c r="M136" s="6">
        <v>246632</v>
      </c>
      <c r="N136" s="6">
        <v>1</v>
      </c>
      <c r="O136" s="37"/>
      <c r="P136" s="37"/>
      <c r="Q136" s="37"/>
      <c r="R136" s="38">
        <f t="shared" si="7"/>
        <v>0</v>
      </c>
      <c r="S136" s="39">
        <f t="shared" si="9"/>
        <v>0</v>
      </c>
      <c r="T136" s="37"/>
      <c r="U136" s="37"/>
      <c r="V136" s="38">
        <f t="shared" si="8"/>
        <v>0</v>
      </c>
      <c r="W136" s="39">
        <f t="shared" si="10"/>
        <v>0</v>
      </c>
    </row>
    <row r="137" spans="1:23" x14ac:dyDescent="0.25">
      <c r="A137" s="4">
        <v>2831729</v>
      </c>
      <c r="B137" s="4" t="s">
        <v>2903</v>
      </c>
      <c r="C137" s="5" t="s">
        <v>2904</v>
      </c>
      <c r="D137" s="6" t="s">
        <v>15</v>
      </c>
      <c r="E137" s="6" t="s">
        <v>1980</v>
      </c>
      <c r="F137" s="6" t="s">
        <v>1980</v>
      </c>
      <c r="G137" s="6" t="s">
        <v>1981</v>
      </c>
      <c r="H137" s="6" t="s">
        <v>1980</v>
      </c>
      <c r="I137" s="6" t="s">
        <v>410</v>
      </c>
      <c r="J137" s="6" t="s">
        <v>411</v>
      </c>
      <c r="K137" s="7">
        <v>4</v>
      </c>
      <c r="L137" s="6">
        <v>566554</v>
      </c>
      <c r="M137" s="6">
        <v>243291</v>
      </c>
      <c r="N137" s="6">
        <v>1</v>
      </c>
      <c r="O137" s="37"/>
      <c r="P137" s="37"/>
      <c r="Q137" s="37"/>
      <c r="R137" s="38">
        <f t="shared" si="7"/>
        <v>0</v>
      </c>
      <c r="S137" s="39">
        <f t="shared" si="9"/>
        <v>0</v>
      </c>
      <c r="T137" s="37"/>
      <c r="U137" s="37"/>
      <c r="V137" s="38">
        <f t="shared" si="8"/>
        <v>0</v>
      </c>
      <c r="W137" s="39">
        <f t="shared" si="10"/>
        <v>0</v>
      </c>
    </row>
    <row r="138" spans="1:23" x14ac:dyDescent="0.25">
      <c r="A138" s="4">
        <v>2868335</v>
      </c>
      <c r="B138" s="4" t="s">
        <v>2909</v>
      </c>
      <c r="C138" s="5" t="s">
        <v>2910</v>
      </c>
      <c r="D138" s="6" t="s">
        <v>15</v>
      </c>
      <c r="E138" s="6" t="s">
        <v>1980</v>
      </c>
      <c r="F138" s="6" t="s">
        <v>1980</v>
      </c>
      <c r="G138" s="6" t="s">
        <v>1981</v>
      </c>
      <c r="H138" s="6" t="s">
        <v>1980</v>
      </c>
      <c r="I138" s="6" t="s">
        <v>2907</v>
      </c>
      <c r="J138" s="6" t="s">
        <v>2908</v>
      </c>
      <c r="K138" s="7">
        <v>52</v>
      </c>
      <c r="L138" s="6">
        <v>567547</v>
      </c>
      <c r="M138" s="6">
        <v>241884</v>
      </c>
      <c r="N138" s="6">
        <v>1</v>
      </c>
      <c r="O138" s="37"/>
      <c r="P138" s="37"/>
      <c r="Q138" s="37"/>
      <c r="R138" s="38">
        <f t="shared" si="7"/>
        <v>0</v>
      </c>
      <c r="S138" s="39">
        <f t="shared" si="9"/>
        <v>0</v>
      </c>
      <c r="T138" s="37"/>
      <c r="U138" s="37"/>
      <c r="V138" s="38">
        <f t="shared" si="8"/>
        <v>0</v>
      </c>
      <c r="W138" s="39">
        <f t="shared" si="10"/>
        <v>0</v>
      </c>
    </row>
    <row r="139" spans="1:23" x14ac:dyDescent="0.25">
      <c r="A139" s="4">
        <v>2848036</v>
      </c>
      <c r="B139" s="4" t="s">
        <v>2913</v>
      </c>
      <c r="C139" s="5" t="s">
        <v>2914</v>
      </c>
      <c r="D139" s="6" t="s">
        <v>15</v>
      </c>
      <c r="E139" s="6" t="s">
        <v>1980</v>
      </c>
      <c r="F139" s="6" t="s">
        <v>1980</v>
      </c>
      <c r="G139" s="6" t="s">
        <v>1981</v>
      </c>
      <c r="H139" s="6" t="s">
        <v>1980</v>
      </c>
      <c r="I139" s="6" t="s">
        <v>2915</v>
      </c>
      <c r="J139" s="6" t="s">
        <v>2916</v>
      </c>
      <c r="K139" s="7">
        <v>4</v>
      </c>
      <c r="L139" s="6">
        <v>566139</v>
      </c>
      <c r="M139" s="6">
        <v>238156</v>
      </c>
      <c r="N139" s="6">
        <v>1</v>
      </c>
      <c r="O139" s="37"/>
      <c r="P139" s="37"/>
      <c r="Q139" s="37"/>
      <c r="R139" s="38">
        <f t="shared" si="7"/>
        <v>0</v>
      </c>
      <c r="S139" s="39">
        <f t="shared" si="9"/>
        <v>0</v>
      </c>
      <c r="T139" s="37"/>
      <c r="U139" s="37"/>
      <c r="V139" s="38">
        <f t="shared" si="8"/>
        <v>0</v>
      </c>
      <c r="W139" s="39">
        <f t="shared" si="10"/>
        <v>0</v>
      </c>
    </row>
    <row r="140" spans="1:23" x14ac:dyDescent="0.25">
      <c r="A140" s="4">
        <v>2815175</v>
      </c>
      <c r="B140" s="4" t="s">
        <v>2917</v>
      </c>
      <c r="C140" s="5" t="s">
        <v>2918</v>
      </c>
      <c r="D140" s="6" t="s">
        <v>15</v>
      </c>
      <c r="E140" s="6" t="s">
        <v>1980</v>
      </c>
      <c r="F140" s="6" t="s">
        <v>1980</v>
      </c>
      <c r="G140" s="6" t="s">
        <v>1981</v>
      </c>
      <c r="H140" s="6" t="s">
        <v>1980</v>
      </c>
      <c r="I140" s="6" t="s">
        <v>2919</v>
      </c>
      <c r="J140" s="6" t="s">
        <v>2920</v>
      </c>
      <c r="K140" s="7">
        <v>6</v>
      </c>
      <c r="L140" s="6">
        <v>567304</v>
      </c>
      <c r="M140" s="6">
        <v>247320</v>
      </c>
      <c r="N140" s="6">
        <v>1</v>
      </c>
      <c r="O140" s="37"/>
      <c r="P140" s="37"/>
      <c r="Q140" s="37"/>
      <c r="R140" s="38">
        <f t="shared" si="7"/>
        <v>0</v>
      </c>
      <c r="S140" s="39">
        <f t="shared" si="9"/>
        <v>0</v>
      </c>
      <c r="T140" s="37"/>
      <c r="U140" s="37"/>
      <c r="V140" s="38">
        <f t="shared" si="8"/>
        <v>0</v>
      </c>
      <c r="W140" s="39">
        <f t="shared" si="10"/>
        <v>0</v>
      </c>
    </row>
    <row r="141" spans="1:23" x14ac:dyDescent="0.25">
      <c r="A141" s="4">
        <v>2826946</v>
      </c>
      <c r="B141" s="4" t="s">
        <v>2921</v>
      </c>
      <c r="C141" s="5" t="s">
        <v>2922</v>
      </c>
      <c r="D141" s="6" t="s">
        <v>15</v>
      </c>
      <c r="E141" s="6" t="s">
        <v>1980</v>
      </c>
      <c r="F141" s="6" t="s">
        <v>1980</v>
      </c>
      <c r="G141" s="6" t="s">
        <v>1981</v>
      </c>
      <c r="H141" s="6" t="s">
        <v>1980</v>
      </c>
      <c r="I141" s="6" t="s">
        <v>2923</v>
      </c>
      <c r="J141" s="6" t="s">
        <v>2924</v>
      </c>
      <c r="K141" s="7">
        <v>28</v>
      </c>
      <c r="L141" s="6">
        <v>574593</v>
      </c>
      <c r="M141" s="6">
        <v>246353</v>
      </c>
      <c r="N141" s="6">
        <v>1</v>
      </c>
      <c r="O141" s="37"/>
      <c r="P141" s="37"/>
      <c r="Q141" s="37"/>
      <c r="R141" s="38">
        <f t="shared" si="7"/>
        <v>0</v>
      </c>
      <c r="S141" s="39">
        <f t="shared" si="9"/>
        <v>0</v>
      </c>
      <c r="T141" s="37"/>
      <c r="U141" s="37"/>
      <c r="V141" s="38">
        <f t="shared" si="8"/>
        <v>0</v>
      </c>
      <c r="W141" s="39">
        <f t="shared" si="10"/>
        <v>0</v>
      </c>
    </row>
    <row r="142" spans="1:23" x14ac:dyDescent="0.25">
      <c r="A142" s="4">
        <v>2822816</v>
      </c>
      <c r="B142" s="4" t="s">
        <v>2925</v>
      </c>
      <c r="C142" s="5" t="s">
        <v>2926</v>
      </c>
      <c r="D142" s="6" t="s">
        <v>15</v>
      </c>
      <c r="E142" s="6" t="s">
        <v>1980</v>
      </c>
      <c r="F142" s="6" t="s">
        <v>1980</v>
      </c>
      <c r="G142" s="6" t="s">
        <v>1981</v>
      </c>
      <c r="H142" s="6" t="s">
        <v>1980</v>
      </c>
      <c r="I142" s="6" t="s">
        <v>2927</v>
      </c>
      <c r="J142" s="6" t="s">
        <v>2928</v>
      </c>
      <c r="K142" s="7">
        <v>36</v>
      </c>
      <c r="L142" s="6">
        <v>571763</v>
      </c>
      <c r="M142" s="6">
        <v>248305</v>
      </c>
      <c r="N142" s="6">
        <v>1</v>
      </c>
      <c r="O142" s="37"/>
      <c r="P142" s="37"/>
      <c r="Q142" s="37"/>
      <c r="R142" s="38">
        <f t="shared" si="7"/>
        <v>0</v>
      </c>
      <c r="S142" s="39">
        <f t="shared" si="9"/>
        <v>0</v>
      </c>
      <c r="T142" s="37"/>
      <c r="U142" s="37"/>
      <c r="V142" s="38">
        <f t="shared" si="8"/>
        <v>0</v>
      </c>
      <c r="W142" s="39">
        <f t="shared" si="10"/>
        <v>0</v>
      </c>
    </row>
    <row r="143" spans="1:23" x14ac:dyDescent="0.25">
      <c r="A143" s="4">
        <v>2842451</v>
      </c>
      <c r="B143" s="4" t="s">
        <v>2940</v>
      </c>
      <c r="C143" s="5" t="s">
        <v>2941</v>
      </c>
      <c r="D143" s="6" t="s">
        <v>15</v>
      </c>
      <c r="E143" s="6" t="s">
        <v>1980</v>
      </c>
      <c r="F143" s="6" t="s">
        <v>1980</v>
      </c>
      <c r="G143" s="6" t="s">
        <v>1981</v>
      </c>
      <c r="H143" s="6" t="s">
        <v>1980</v>
      </c>
      <c r="I143" s="6" t="s">
        <v>2942</v>
      </c>
      <c r="J143" s="6" t="s">
        <v>2943</v>
      </c>
      <c r="K143" s="7">
        <v>20</v>
      </c>
      <c r="L143" s="6">
        <v>571336</v>
      </c>
      <c r="M143" s="6">
        <v>239355</v>
      </c>
      <c r="N143" s="6">
        <v>1</v>
      </c>
      <c r="O143" s="37"/>
      <c r="P143" s="37"/>
      <c r="Q143" s="37"/>
      <c r="R143" s="38">
        <f t="shared" si="7"/>
        <v>0</v>
      </c>
      <c r="S143" s="39">
        <f t="shared" si="9"/>
        <v>0</v>
      </c>
      <c r="T143" s="37"/>
      <c r="U143" s="37"/>
      <c r="V143" s="38">
        <f t="shared" si="8"/>
        <v>0</v>
      </c>
      <c r="W143" s="39">
        <f t="shared" si="10"/>
        <v>0</v>
      </c>
    </row>
    <row r="144" spans="1:23" x14ac:dyDescent="0.25">
      <c r="A144" s="4">
        <v>2822945</v>
      </c>
      <c r="B144" s="4" t="s">
        <v>2944</v>
      </c>
      <c r="C144" s="5" t="s">
        <v>2945</v>
      </c>
      <c r="D144" s="6" t="s">
        <v>15</v>
      </c>
      <c r="E144" s="6" t="s">
        <v>1980</v>
      </c>
      <c r="F144" s="6" t="s">
        <v>1980</v>
      </c>
      <c r="G144" s="6" t="s">
        <v>1981</v>
      </c>
      <c r="H144" s="6" t="s">
        <v>1980</v>
      </c>
      <c r="I144" s="6" t="s">
        <v>2946</v>
      </c>
      <c r="J144" s="6" t="s">
        <v>2947</v>
      </c>
      <c r="K144" s="7">
        <v>15</v>
      </c>
      <c r="L144" s="6">
        <v>571050</v>
      </c>
      <c r="M144" s="6">
        <v>248202</v>
      </c>
      <c r="N144" s="6">
        <v>1</v>
      </c>
      <c r="O144" s="37"/>
      <c r="P144" s="37"/>
      <c r="Q144" s="37"/>
      <c r="R144" s="38">
        <f t="shared" si="7"/>
        <v>0</v>
      </c>
      <c r="S144" s="39">
        <f t="shared" si="9"/>
        <v>0</v>
      </c>
      <c r="T144" s="37"/>
      <c r="U144" s="37"/>
      <c r="V144" s="38">
        <f t="shared" si="8"/>
        <v>0</v>
      </c>
      <c r="W144" s="39">
        <f t="shared" si="10"/>
        <v>0</v>
      </c>
    </row>
    <row r="145" spans="1:23" x14ac:dyDescent="0.25">
      <c r="A145" s="4">
        <v>2868845</v>
      </c>
      <c r="B145" s="4" t="s">
        <v>2948</v>
      </c>
      <c r="C145" s="5" t="s">
        <v>2949</v>
      </c>
      <c r="D145" s="6" t="s">
        <v>15</v>
      </c>
      <c r="E145" s="6" t="s">
        <v>1980</v>
      </c>
      <c r="F145" s="6" t="s">
        <v>1980</v>
      </c>
      <c r="G145" s="6" t="s">
        <v>1981</v>
      </c>
      <c r="H145" s="6" t="s">
        <v>1980</v>
      </c>
      <c r="I145" s="6" t="s">
        <v>2950</v>
      </c>
      <c r="J145" s="6" t="s">
        <v>2951</v>
      </c>
      <c r="K145" s="7">
        <v>67</v>
      </c>
      <c r="L145" s="6">
        <v>562911</v>
      </c>
      <c r="M145" s="6">
        <v>237111</v>
      </c>
      <c r="N145" s="6">
        <v>1</v>
      </c>
      <c r="O145" s="37"/>
      <c r="P145" s="37"/>
      <c r="Q145" s="37"/>
      <c r="R145" s="38">
        <f t="shared" ref="R145:R149" si="11">ROUND(Q145*0.23,2)</f>
        <v>0</v>
      </c>
      <c r="S145" s="39">
        <f t="shared" si="9"/>
        <v>0</v>
      </c>
      <c r="T145" s="37"/>
      <c r="U145" s="37"/>
      <c r="V145" s="38">
        <f t="shared" ref="V145:V149" si="12">ROUND(U145*0.23,2)</f>
        <v>0</v>
      </c>
      <c r="W145" s="39">
        <f t="shared" si="10"/>
        <v>0</v>
      </c>
    </row>
    <row r="146" spans="1:23" x14ac:dyDescent="0.25">
      <c r="A146" s="4">
        <v>2831955</v>
      </c>
      <c r="B146" s="4" t="s">
        <v>2952</v>
      </c>
      <c r="C146" s="5" t="s">
        <v>2953</v>
      </c>
      <c r="D146" s="6" t="s">
        <v>15</v>
      </c>
      <c r="E146" s="6" t="s">
        <v>1980</v>
      </c>
      <c r="F146" s="6" t="s">
        <v>1980</v>
      </c>
      <c r="G146" s="6" t="s">
        <v>1981</v>
      </c>
      <c r="H146" s="6" t="s">
        <v>1980</v>
      </c>
      <c r="I146" s="6" t="s">
        <v>2954</v>
      </c>
      <c r="J146" s="6" t="s">
        <v>2955</v>
      </c>
      <c r="K146" s="7">
        <v>1</v>
      </c>
      <c r="L146" s="6">
        <v>565745</v>
      </c>
      <c r="M146" s="6">
        <v>242270</v>
      </c>
      <c r="N146" s="6">
        <v>1</v>
      </c>
      <c r="O146" s="37"/>
      <c r="P146" s="37"/>
      <c r="Q146" s="37"/>
      <c r="R146" s="38">
        <f t="shared" si="11"/>
        <v>0</v>
      </c>
      <c r="S146" s="39">
        <f t="shared" si="9"/>
        <v>0</v>
      </c>
      <c r="T146" s="37"/>
      <c r="U146" s="37"/>
      <c r="V146" s="38">
        <f t="shared" si="12"/>
        <v>0</v>
      </c>
      <c r="W146" s="39">
        <f t="shared" si="10"/>
        <v>0</v>
      </c>
    </row>
    <row r="147" spans="1:23" x14ac:dyDescent="0.25">
      <c r="A147" s="4">
        <v>2868876</v>
      </c>
      <c r="B147" s="4" t="s">
        <v>2956</v>
      </c>
      <c r="C147" s="5" t="s">
        <v>2957</v>
      </c>
      <c r="D147" s="6" t="s">
        <v>15</v>
      </c>
      <c r="E147" s="6" t="s">
        <v>1980</v>
      </c>
      <c r="F147" s="6" t="s">
        <v>1980</v>
      </c>
      <c r="G147" s="6" t="s">
        <v>1981</v>
      </c>
      <c r="H147" s="6" t="s">
        <v>1980</v>
      </c>
      <c r="I147" s="6" t="s">
        <v>2958</v>
      </c>
      <c r="J147" s="6" t="s">
        <v>2959</v>
      </c>
      <c r="K147" s="7">
        <v>2</v>
      </c>
      <c r="L147" s="6">
        <v>574553</v>
      </c>
      <c r="M147" s="6">
        <v>239089</v>
      </c>
      <c r="N147" s="6">
        <v>1</v>
      </c>
      <c r="O147" s="37"/>
      <c r="P147" s="37"/>
      <c r="Q147" s="37"/>
      <c r="R147" s="38">
        <f t="shared" si="11"/>
        <v>0</v>
      </c>
      <c r="S147" s="39">
        <f t="shared" si="9"/>
        <v>0</v>
      </c>
      <c r="T147" s="37"/>
      <c r="U147" s="37"/>
      <c r="V147" s="38">
        <f t="shared" si="12"/>
        <v>0</v>
      </c>
      <c r="W147" s="39">
        <f t="shared" si="10"/>
        <v>0</v>
      </c>
    </row>
    <row r="148" spans="1:23" x14ac:dyDescent="0.25">
      <c r="A148" s="4">
        <v>2825957</v>
      </c>
      <c r="B148" s="4" t="s">
        <v>2968</v>
      </c>
      <c r="C148" s="5" t="s">
        <v>2969</v>
      </c>
      <c r="D148" s="6" t="s">
        <v>15</v>
      </c>
      <c r="E148" s="6" t="s">
        <v>1980</v>
      </c>
      <c r="F148" s="6" t="s">
        <v>1980</v>
      </c>
      <c r="G148" s="6" t="s">
        <v>1981</v>
      </c>
      <c r="H148" s="6" t="s">
        <v>1980</v>
      </c>
      <c r="I148" s="6" t="s">
        <v>2970</v>
      </c>
      <c r="J148" s="6" t="s">
        <v>2971</v>
      </c>
      <c r="K148" s="7">
        <v>12</v>
      </c>
      <c r="L148" s="6">
        <v>584263</v>
      </c>
      <c r="M148" s="6">
        <v>248608</v>
      </c>
      <c r="N148" s="6">
        <v>1</v>
      </c>
      <c r="O148" s="37"/>
      <c r="P148" s="37"/>
      <c r="Q148" s="37"/>
      <c r="R148" s="38">
        <f t="shared" si="11"/>
        <v>0</v>
      </c>
      <c r="S148" s="39">
        <f t="shared" si="9"/>
        <v>0</v>
      </c>
      <c r="T148" s="37"/>
      <c r="U148" s="37"/>
      <c r="V148" s="38">
        <f t="shared" si="12"/>
        <v>0</v>
      </c>
      <c r="W148" s="39">
        <f t="shared" si="10"/>
        <v>0</v>
      </c>
    </row>
    <row r="149" spans="1:23" x14ac:dyDescent="0.25">
      <c r="A149" s="4">
        <v>2831354</v>
      </c>
      <c r="B149" s="4" t="s">
        <v>2972</v>
      </c>
      <c r="C149" s="5" t="s">
        <v>2973</v>
      </c>
      <c r="D149" s="6" t="s">
        <v>15</v>
      </c>
      <c r="E149" s="6" t="s">
        <v>1980</v>
      </c>
      <c r="F149" s="6" t="s">
        <v>1980</v>
      </c>
      <c r="G149" s="6" t="s">
        <v>1981</v>
      </c>
      <c r="H149" s="6" t="s">
        <v>1980</v>
      </c>
      <c r="I149" s="6" t="s">
        <v>2974</v>
      </c>
      <c r="J149" s="6" t="s">
        <v>2975</v>
      </c>
      <c r="K149" s="7" t="s">
        <v>2976</v>
      </c>
      <c r="L149" s="6">
        <v>565466</v>
      </c>
      <c r="M149" s="6">
        <v>240861</v>
      </c>
      <c r="N149" s="6">
        <v>1</v>
      </c>
      <c r="O149" s="37"/>
      <c r="P149" s="37"/>
      <c r="Q149" s="37"/>
      <c r="R149" s="38">
        <f t="shared" si="11"/>
        <v>0</v>
      </c>
      <c r="S149" s="39">
        <f t="shared" si="9"/>
        <v>0</v>
      </c>
      <c r="T149" s="37"/>
      <c r="U149" s="37"/>
      <c r="V149" s="38">
        <f t="shared" si="12"/>
        <v>0</v>
      </c>
      <c r="W149" s="39">
        <f t="shared" si="10"/>
        <v>0</v>
      </c>
    </row>
  </sheetData>
  <sheetProtection algorithmName="SHA-512" hashValue="9pFLanaKlmAgDD/sIyyTGnFyqn60GlfyWR2N3xMdntYymqUWHO2ZjEW88MroGGxOxYkyY+PmEihCoS9Ay4Cfuw==" saltValue="9d26StC1Y+zgwA6S/NOU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F805-5E37-4E31-B145-2BE3F4276779}">
  <dimension ref="A1:W90"/>
  <sheetViews>
    <sheetView workbookViewId="0">
      <selection activeCell="M81" sqref="M81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208</v>
      </c>
      <c r="B2" s="8">
        <f>M14</f>
        <v>75</v>
      </c>
      <c r="C2" s="8" t="str">
        <f>E17</f>
        <v>KRAKOWSKI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75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2271708</v>
      </c>
      <c r="B16" s="4" t="s">
        <v>656</v>
      </c>
      <c r="C16" s="5" t="s">
        <v>657</v>
      </c>
      <c r="D16" s="6" t="s">
        <v>15</v>
      </c>
      <c r="E16" s="6" t="s">
        <v>652</v>
      </c>
      <c r="F16" s="6" t="s">
        <v>653</v>
      </c>
      <c r="G16" s="6" t="s">
        <v>658</v>
      </c>
      <c r="H16" s="6" t="s">
        <v>659</v>
      </c>
      <c r="I16" s="6" t="s">
        <v>62</v>
      </c>
      <c r="J16" s="6" t="s">
        <v>660</v>
      </c>
      <c r="K16" s="7">
        <v>25</v>
      </c>
      <c r="L16" s="6">
        <v>548783</v>
      </c>
      <c r="M16" s="6">
        <v>241993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2272924</v>
      </c>
      <c r="B17" s="4" t="s">
        <v>661</v>
      </c>
      <c r="C17" s="5" t="s">
        <v>662</v>
      </c>
      <c r="D17" s="6" t="s">
        <v>15</v>
      </c>
      <c r="E17" s="6" t="s">
        <v>652</v>
      </c>
      <c r="F17" s="6" t="s">
        <v>653</v>
      </c>
      <c r="G17" s="6" t="s">
        <v>663</v>
      </c>
      <c r="H17" s="6" t="s">
        <v>664</v>
      </c>
      <c r="I17" s="6" t="s">
        <v>62</v>
      </c>
      <c r="J17" s="6" t="s">
        <v>22</v>
      </c>
      <c r="K17" s="7">
        <v>255</v>
      </c>
      <c r="L17" s="6">
        <v>549812</v>
      </c>
      <c r="M17" s="6">
        <v>240145</v>
      </c>
      <c r="N17" s="6">
        <v>1</v>
      </c>
      <c r="O17" s="37"/>
      <c r="P17" s="37"/>
      <c r="Q17" s="37"/>
      <c r="R17" s="38">
        <f t="shared" ref="R17:R80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80" si="3">ROUND(U17*0.23,2)</f>
        <v>0</v>
      </c>
      <c r="W17" s="39">
        <f t="shared" ref="W17:W22" si="4">ROUND(U17,2)+V17</f>
        <v>0</v>
      </c>
    </row>
    <row r="18" spans="1:23" x14ac:dyDescent="0.25">
      <c r="A18" s="4">
        <v>2274948</v>
      </c>
      <c r="B18" s="4" t="s">
        <v>665</v>
      </c>
      <c r="C18" s="5" t="s">
        <v>666</v>
      </c>
      <c r="D18" s="6" t="s">
        <v>15</v>
      </c>
      <c r="E18" s="6" t="s">
        <v>652</v>
      </c>
      <c r="F18" s="6" t="s">
        <v>653</v>
      </c>
      <c r="G18" s="6" t="s">
        <v>667</v>
      </c>
      <c r="H18" s="6" t="s">
        <v>668</v>
      </c>
      <c r="I18" s="6" t="s">
        <v>62</v>
      </c>
      <c r="J18" s="6" t="s">
        <v>35</v>
      </c>
      <c r="K18" s="7">
        <v>4</v>
      </c>
      <c r="L18" s="6">
        <v>546598</v>
      </c>
      <c r="M18" s="6">
        <v>242862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2279823</v>
      </c>
      <c r="B19" s="4" t="s">
        <v>673</v>
      </c>
      <c r="C19" s="5" t="s">
        <v>674</v>
      </c>
      <c r="D19" s="6" t="s">
        <v>15</v>
      </c>
      <c r="E19" s="6" t="s">
        <v>652</v>
      </c>
      <c r="F19" s="6" t="s">
        <v>672</v>
      </c>
      <c r="G19" s="6" t="s">
        <v>675</v>
      </c>
      <c r="H19" s="6" t="s">
        <v>676</v>
      </c>
      <c r="I19" s="6" t="s">
        <v>62</v>
      </c>
      <c r="J19" s="6" t="s">
        <v>47</v>
      </c>
      <c r="K19" s="7">
        <v>49</v>
      </c>
      <c r="L19" s="6">
        <v>566579</v>
      </c>
      <c r="M19" s="6">
        <v>257918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2281570</v>
      </c>
      <c r="B20" s="4" t="s">
        <v>677</v>
      </c>
      <c r="C20" s="5" t="s">
        <v>678</v>
      </c>
      <c r="D20" s="6" t="s">
        <v>15</v>
      </c>
      <c r="E20" s="6" t="s">
        <v>652</v>
      </c>
      <c r="F20" s="6" t="s">
        <v>679</v>
      </c>
      <c r="G20" s="6" t="s">
        <v>680</v>
      </c>
      <c r="H20" s="6" t="s">
        <v>681</v>
      </c>
      <c r="I20" s="6" t="s">
        <v>62</v>
      </c>
      <c r="J20" s="6" t="s">
        <v>22</v>
      </c>
      <c r="K20" s="7">
        <v>85</v>
      </c>
      <c r="L20" s="6">
        <v>549048</v>
      </c>
      <c r="M20" s="6">
        <v>260896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2281800</v>
      </c>
      <c r="B21" s="4" t="s">
        <v>682</v>
      </c>
      <c r="C21" s="5" t="s">
        <v>683</v>
      </c>
      <c r="D21" s="6" t="s">
        <v>15</v>
      </c>
      <c r="E21" s="6" t="s">
        <v>652</v>
      </c>
      <c r="F21" s="6" t="s">
        <v>679</v>
      </c>
      <c r="G21" s="6" t="s">
        <v>684</v>
      </c>
      <c r="H21" s="6" t="s">
        <v>685</v>
      </c>
      <c r="I21" s="6" t="s">
        <v>62</v>
      </c>
      <c r="J21" s="6" t="s">
        <v>22</v>
      </c>
      <c r="K21" s="7">
        <v>56</v>
      </c>
      <c r="L21" s="6">
        <v>552382</v>
      </c>
      <c r="M21" s="6">
        <v>262306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2282091</v>
      </c>
      <c r="B22" s="4" t="s">
        <v>686</v>
      </c>
      <c r="C22" s="5" t="s">
        <v>687</v>
      </c>
      <c r="D22" s="6" t="s">
        <v>15</v>
      </c>
      <c r="E22" s="6" t="s">
        <v>652</v>
      </c>
      <c r="F22" s="6" t="s">
        <v>679</v>
      </c>
      <c r="G22" s="6" t="s">
        <v>688</v>
      </c>
      <c r="H22" s="6" t="s">
        <v>689</v>
      </c>
      <c r="I22" s="6" t="s">
        <v>62</v>
      </c>
      <c r="J22" s="6" t="s">
        <v>35</v>
      </c>
      <c r="K22" s="7">
        <v>2</v>
      </c>
      <c r="L22" s="6">
        <v>553307</v>
      </c>
      <c r="M22" s="6">
        <v>260929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2283675</v>
      </c>
      <c r="B23" s="4" t="s">
        <v>690</v>
      </c>
      <c r="C23" s="5" t="s">
        <v>691</v>
      </c>
      <c r="D23" s="6" t="s">
        <v>15</v>
      </c>
      <c r="E23" s="6" t="s">
        <v>652</v>
      </c>
      <c r="F23" s="6" t="s">
        <v>679</v>
      </c>
      <c r="G23" s="6" t="s">
        <v>692</v>
      </c>
      <c r="H23" s="6" t="s">
        <v>693</v>
      </c>
      <c r="I23" s="6" t="s">
        <v>62</v>
      </c>
      <c r="J23" s="6" t="s">
        <v>22</v>
      </c>
      <c r="K23" s="7">
        <v>403</v>
      </c>
      <c r="L23" s="6">
        <v>549141</v>
      </c>
      <c r="M23" s="6">
        <v>263430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86" si="5">ROUND(Q23,2)+R23</f>
        <v>0</v>
      </c>
      <c r="T23" s="37"/>
      <c r="U23" s="37"/>
      <c r="V23" s="38">
        <f t="shared" si="3"/>
        <v>0</v>
      </c>
      <c r="W23" s="39">
        <f t="shared" ref="W23:W86" si="6">ROUND(U23,2)+V23</f>
        <v>0</v>
      </c>
    </row>
    <row r="24" spans="1:23" x14ac:dyDescent="0.25">
      <c r="A24" s="4">
        <v>2283819</v>
      </c>
      <c r="B24" s="4" t="s">
        <v>694</v>
      </c>
      <c r="C24" s="5" t="s">
        <v>695</v>
      </c>
      <c r="D24" s="6" t="s">
        <v>15</v>
      </c>
      <c r="E24" s="6" t="s">
        <v>652</v>
      </c>
      <c r="F24" s="6" t="s">
        <v>679</v>
      </c>
      <c r="G24" s="6" t="s">
        <v>696</v>
      </c>
      <c r="H24" s="6" t="s">
        <v>647</v>
      </c>
      <c r="I24" s="6" t="s">
        <v>62</v>
      </c>
      <c r="J24" s="6" t="s">
        <v>22</v>
      </c>
      <c r="K24" s="7">
        <v>329</v>
      </c>
      <c r="L24" s="6">
        <v>548037</v>
      </c>
      <c r="M24" s="6">
        <v>259938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2293351</v>
      </c>
      <c r="B25" s="4" t="s">
        <v>704</v>
      </c>
      <c r="C25" s="5" t="s">
        <v>705</v>
      </c>
      <c r="D25" s="6" t="s">
        <v>15</v>
      </c>
      <c r="E25" s="6" t="s">
        <v>652</v>
      </c>
      <c r="F25" s="6" t="s">
        <v>703</v>
      </c>
      <c r="G25" s="6" t="s">
        <v>706</v>
      </c>
      <c r="H25" s="6" t="s">
        <v>707</v>
      </c>
      <c r="I25" s="6" t="s">
        <v>62</v>
      </c>
      <c r="J25" s="6" t="s">
        <v>22</v>
      </c>
      <c r="K25" s="7">
        <v>180</v>
      </c>
      <c r="L25" s="6">
        <v>542243</v>
      </c>
      <c r="M25" s="6">
        <v>255432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2295407</v>
      </c>
      <c r="B26" s="4" t="s">
        <v>708</v>
      </c>
      <c r="C26" s="5" t="s">
        <v>709</v>
      </c>
      <c r="D26" s="6" t="s">
        <v>15</v>
      </c>
      <c r="E26" s="6" t="s">
        <v>652</v>
      </c>
      <c r="F26" s="6" t="s">
        <v>703</v>
      </c>
      <c r="G26" s="6" t="s">
        <v>710</v>
      </c>
      <c r="H26" s="6" t="s">
        <v>711</v>
      </c>
      <c r="I26" s="6" t="s">
        <v>62</v>
      </c>
      <c r="J26" s="6" t="s">
        <v>22</v>
      </c>
      <c r="K26" s="7">
        <v>331</v>
      </c>
      <c r="L26" s="6">
        <v>542135</v>
      </c>
      <c r="M26" s="6">
        <v>256819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2295750</v>
      </c>
      <c r="B27" s="4" t="s">
        <v>712</v>
      </c>
      <c r="C27" s="5" t="s">
        <v>713</v>
      </c>
      <c r="D27" s="6" t="s">
        <v>15</v>
      </c>
      <c r="E27" s="6" t="s">
        <v>652</v>
      </c>
      <c r="F27" s="6" t="s">
        <v>703</v>
      </c>
      <c r="G27" s="6" t="s">
        <v>714</v>
      </c>
      <c r="H27" s="6" t="s">
        <v>715</v>
      </c>
      <c r="I27" s="6" t="s">
        <v>62</v>
      </c>
      <c r="J27" s="6" t="s">
        <v>22</v>
      </c>
      <c r="K27" s="7">
        <v>47</v>
      </c>
      <c r="L27" s="6">
        <v>540909</v>
      </c>
      <c r="M27" s="6">
        <v>258533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2296030</v>
      </c>
      <c r="B28" s="4" t="s">
        <v>716</v>
      </c>
      <c r="C28" s="5" t="s">
        <v>717</v>
      </c>
      <c r="D28" s="6" t="s">
        <v>15</v>
      </c>
      <c r="E28" s="6" t="s">
        <v>652</v>
      </c>
      <c r="F28" s="6" t="s">
        <v>703</v>
      </c>
      <c r="G28" s="6" t="s">
        <v>718</v>
      </c>
      <c r="H28" s="6" t="s">
        <v>719</v>
      </c>
      <c r="I28" s="6" t="s">
        <v>62</v>
      </c>
      <c r="J28" s="6" t="s">
        <v>22</v>
      </c>
      <c r="K28" s="7">
        <v>2</v>
      </c>
      <c r="L28" s="6">
        <v>546946</v>
      </c>
      <c r="M28" s="6">
        <v>256952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2296686</v>
      </c>
      <c r="B29" s="4" t="s">
        <v>720</v>
      </c>
      <c r="C29" s="5" t="s">
        <v>721</v>
      </c>
      <c r="D29" s="6" t="s">
        <v>15</v>
      </c>
      <c r="E29" s="6" t="s">
        <v>652</v>
      </c>
      <c r="F29" s="6" t="s">
        <v>703</v>
      </c>
      <c r="G29" s="6" t="s">
        <v>722</v>
      </c>
      <c r="H29" s="6" t="s">
        <v>723</v>
      </c>
      <c r="I29" s="6" t="s">
        <v>62</v>
      </c>
      <c r="J29" s="6" t="s">
        <v>22</v>
      </c>
      <c r="K29" s="7">
        <v>266</v>
      </c>
      <c r="L29" s="6">
        <v>546285</v>
      </c>
      <c r="M29" s="6">
        <v>245136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  <row r="30" spans="1:23" x14ac:dyDescent="0.25">
      <c r="A30" s="4">
        <v>2298918</v>
      </c>
      <c r="B30" s="4" t="s">
        <v>724</v>
      </c>
      <c r="C30" s="5" t="s">
        <v>725</v>
      </c>
      <c r="D30" s="6" t="s">
        <v>15</v>
      </c>
      <c r="E30" s="6" t="s">
        <v>652</v>
      </c>
      <c r="F30" s="6" t="s">
        <v>703</v>
      </c>
      <c r="G30" s="6" t="s">
        <v>726</v>
      </c>
      <c r="H30" s="6" t="s">
        <v>727</v>
      </c>
      <c r="I30" s="6" t="s">
        <v>34</v>
      </c>
      <c r="J30" s="6" t="s">
        <v>35</v>
      </c>
      <c r="K30" s="7">
        <v>6</v>
      </c>
      <c r="L30" s="6">
        <v>544065</v>
      </c>
      <c r="M30" s="6">
        <v>249726</v>
      </c>
      <c r="N30" s="6">
        <v>1</v>
      </c>
      <c r="O30" s="37"/>
      <c r="P30" s="37"/>
      <c r="Q30" s="37"/>
      <c r="R30" s="38">
        <f t="shared" si="1"/>
        <v>0</v>
      </c>
      <c r="S30" s="39">
        <f t="shared" si="5"/>
        <v>0</v>
      </c>
      <c r="T30" s="37"/>
      <c r="U30" s="37"/>
      <c r="V30" s="38">
        <f t="shared" si="3"/>
        <v>0</v>
      </c>
      <c r="W30" s="39">
        <f t="shared" si="6"/>
        <v>0</v>
      </c>
    </row>
    <row r="31" spans="1:23" x14ac:dyDescent="0.25">
      <c r="A31" s="4">
        <v>2301631</v>
      </c>
      <c r="B31" s="4" t="s">
        <v>728</v>
      </c>
      <c r="C31" s="5" t="s">
        <v>729</v>
      </c>
      <c r="D31" s="6" t="s">
        <v>15</v>
      </c>
      <c r="E31" s="6" t="s">
        <v>652</v>
      </c>
      <c r="F31" s="6" t="s">
        <v>703</v>
      </c>
      <c r="G31" s="6" t="s">
        <v>730</v>
      </c>
      <c r="H31" s="6" t="s">
        <v>731</v>
      </c>
      <c r="I31" s="6" t="s">
        <v>62</v>
      </c>
      <c r="J31" s="6" t="s">
        <v>732</v>
      </c>
      <c r="K31" s="7">
        <v>6</v>
      </c>
      <c r="L31" s="6">
        <v>544517</v>
      </c>
      <c r="M31" s="6">
        <v>245935</v>
      </c>
      <c r="N31" s="6">
        <v>1</v>
      </c>
      <c r="O31" s="37"/>
      <c r="P31" s="37"/>
      <c r="Q31" s="37"/>
      <c r="R31" s="38">
        <f t="shared" si="1"/>
        <v>0</v>
      </c>
      <c r="S31" s="39">
        <f t="shared" si="5"/>
        <v>0</v>
      </c>
      <c r="T31" s="37"/>
      <c r="U31" s="37"/>
      <c r="V31" s="38">
        <f t="shared" si="3"/>
        <v>0</v>
      </c>
      <c r="W31" s="39">
        <f t="shared" si="6"/>
        <v>0</v>
      </c>
    </row>
    <row r="32" spans="1:23" x14ac:dyDescent="0.25">
      <c r="A32" s="4">
        <v>2302100</v>
      </c>
      <c r="B32" s="4" t="s">
        <v>733</v>
      </c>
      <c r="C32" s="5" t="s">
        <v>734</v>
      </c>
      <c r="D32" s="6" t="s">
        <v>15</v>
      </c>
      <c r="E32" s="6" t="s">
        <v>652</v>
      </c>
      <c r="F32" s="6" t="s">
        <v>735</v>
      </c>
      <c r="G32" s="6" t="s">
        <v>736</v>
      </c>
      <c r="H32" s="6" t="s">
        <v>737</v>
      </c>
      <c r="I32" s="6" t="s">
        <v>62</v>
      </c>
      <c r="J32" s="6" t="s">
        <v>22</v>
      </c>
      <c r="K32" s="7">
        <v>205</v>
      </c>
      <c r="L32" s="6">
        <v>555333</v>
      </c>
      <c r="M32" s="6">
        <v>243574</v>
      </c>
      <c r="N32" s="6">
        <v>1</v>
      </c>
      <c r="O32" s="37"/>
      <c r="P32" s="37"/>
      <c r="Q32" s="37"/>
      <c r="R32" s="38">
        <f t="shared" si="1"/>
        <v>0</v>
      </c>
      <c r="S32" s="39">
        <f t="shared" si="5"/>
        <v>0</v>
      </c>
      <c r="T32" s="37"/>
      <c r="U32" s="37"/>
      <c r="V32" s="38">
        <f t="shared" si="3"/>
        <v>0</v>
      </c>
      <c r="W32" s="39">
        <f t="shared" si="6"/>
        <v>0</v>
      </c>
    </row>
    <row r="33" spans="1:23" x14ac:dyDescent="0.25">
      <c r="A33" s="4">
        <v>2302653</v>
      </c>
      <c r="B33" s="4" t="s">
        <v>738</v>
      </c>
      <c r="C33" s="5" t="s">
        <v>739</v>
      </c>
      <c r="D33" s="6" t="s">
        <v>15</v>
      </c>
      <c r="E33" s="6" t="s">
        <v>652</v>
      </c>
      <c r="F33" s="6" t="s">
        <v>735</v>
      </c>
      <c r="G33" s="6" t="s">
        <v>740</v>
      </c>
      <c r="H33" s="6" t="s">
        <v>741</v>
      </c>
      <c r="I33" s="6" t="s">
        <v>62</v>
      </c>
      <c r="J33" s="6" t="s">
        <v>22</v>
      </c>
      <c r="K33" s="7">
        <v>188</v>
      </c>
      <c r="L33" s="6">
        <v>549654</v>
      </c>
      <c r="M33" s="6">
        <v>243948</v>
      </c>
      <c r="N33" s="6">
        <v>1</v>
      </c>
      <c r="O33" s="37"/>
      <c r="P33" s="37"/>
      <c r="Q33" s="37"/>
      <c r="R33" s="38">
        <f t="shared" si="1"/>
        <v>0</v>
      </c>
      <c r="S33" s="39">
        <f t="shared" si="5"/>
        <v>0</v>
      </c>
      <c r="T33" s="37"/>
      <c r="U33" s="37"/>
      <c r="V33" s="38">
        <f t="shared" si="3"/>
        <v>0</v>
      </c>
      <c r="W33" s="39">
        <f t="shared" si="6"/>
        <v>0</v>
      </c>
    </row>
    <row r="34" spans="1:23" x14ac:dyDescent="0.25">
      <c r="A34" s="4">
        <v>2303821</v>
      </c>
      <c r="B34" s="4" t="s">
        <v>742</v>
      </c>
      <c r="C34" s="5" t="s">
        <v>743</v>
      </c>
      <c r="D34" s="6" t="s">
        <v>15</v>
      </c>
      <c r="E34" s="6" t="s">
        <v>652</v>
      </c>
      <c r="F34" s="6" t="s">
        <v>735</v>
      </c>
      <c r="G34" s="6" t="s">
        <v>744</v>
      </c>
      <c r="H34" s="6" t="s">
        <v>745</v>
      </c>
      <c r="I34" s="6" t="s">
        <v>62</v>
      </c>
      <c r="J34" s="6" t="s">
        <v>22</v>
      </c>
      <c r="K34" s="7">
        <v>185</v>
      </c>
      <c r="L34" s="6">
        <v>551920</v>
      </c>
      <c r="M34" s="6">
        <v>241592</v>
      </c>
      <c r="N34" s="6">
        <v>1</v>
      </c>
      <c r="O34" s="37"/>
      <c r="P34" s="37"/>
      <c r="Q34" s="37"/>
      <c r="R34" s="38">
        <f t="shared" si="1"/>
        <v>0</v>
      </c>
      <c r="S34" s="39">
        <f t="shared" si="5"/>
        <v>0</v>
      </c>
      <c r="T34" s="37"/>
      <c r="U34" s="37"/>
      <c r="V34" s="38">
        <f t="shared" si="3"/>
        <v>0</v>
      </c>
      <c r="W34" s="39">
        <f t="shared" si="6"/>
        <v>0</v>
      </c>
    </row>
    <row r="35" spans="1:23" x14ac:dyDescent="0.25">
      <c r="A35" s="4">
        <v>2303647</v>
      </c>
      <c r="B35" s="4" t="s">
        <v>746</v>
      </c>
      <c r="C35" s="5" t="s">
        <v>747</v>
      </c>
      <c r="D35" s="6" t="s">
        <v>15</v>
      </c>
      <c r="E35" s="6" t="s">
        <v>652</v>
      </c>
      <c r="F35" s="6" t="s">
        <v>735</v>
      </c>
      <c r="G35" s="6" t="s">
        <v>744</v>
      </c>
      <c r="H35" s="6" t="s">
        <v>745</v>
      </c>
      <c r="I35" s="6" t="s">
        <v>62</v>
      </c>
      <c r="J35" s="6" t="s">
        <v>22</v>
      </c>
      <c r="K35" s="7">
        <v>547</v>
      </c>
      <c r="L35" s="6">
        <v>552116</v>
      </c>
      <c r="M35" s="6">
        <v>239287</v>
      </c>
      <c r="N35" s="6">
        <v>1</v>
      </c>
      <c r="O35" s="37"/>
      <c r="P35" s="37"/>
      <c r="Q35" s="37"/>
      <c r="R35" s="38">
        <f t="shared" si="1"/>
        <v>0</v>
      </c>
      <c r="S35" s="39">
        <f t="shared" si="5"/>
        <v>0</v>
      </c>
      <c r="T35" s="37"/>
      <c r="U35" s="37"/>
      <c r="V35" s="38">
        <f t="shared" si="3"/>
        <v>0</v>
      </c>
      <c r="W35" s="39">
        <f t="shared" si="6"/>
        <v>0</v>
      </c>
    </row>
    <row r="36" spans="1:23" x14ac:dyDescent="0.25">
      <c r="A36" s="4">
        <v>2304322</v>
      </c>
      <c r="B36" s="4" t="s">
        <v>748</v>
      </c>
      <c r="C36" s="5" t="s">
        <v>749</v>
      </c>
      <c r="D36" s="6" t="s">
        <v>15</v>
      </c>
      <c r="E36" s="6" t="s">
        <v>652</v>
      </c>
      <c r="F36" s="6" t="s">
        <v>735</v>
      </c>
      <c r="G36" s="6" t="s">
        <v>750</v>
      </c>
      <c r="H36" s="6" t="s">
        <v>751</v>
      </c>
      <c r="I36" s="6" t="s">
        <v>62</v>
      </c>
      <c r="J36" s="6" t="s">
        <v>22</v>
      </c>
      <c r="K36" s="7">
        <v>356</v>
      </c>
      <c r="L36" s="6">
        <v>557471</v>
      </c>
      <c r="M36" s="6">
        <v>242414</v>
      </c>
      <c r="N36" s="6">
        <v>1</v>
      </c>
      <c r="O36" s="37"/>
      <c r="P36" s="37"/>
      <c r="Q36" s="37"/>
      <c r="R36" s="38">
        <f t="shared" si="1"/>
        <v>0</v>
      </c>
      <c r="S36" s="39">
        <f t="shared" si="5"/>
        <v>0</v>
      </c>
      <c r="T36" s="37"/>
      <c r="U36" s="37"/>
      <c r="V36" s="38">
        <f t="shared" si="3"/>
        <v>0</v>
      </c>
      <c r="W36" s="39">
        <f t="shared" si="6"/>
        <v>0</v>
      </c>
    </row>
    <row r="37" spans="1:23" x14ac:dyDescent="0.25">
      <c r="A37" s="4">
        <v>2304686</v>
      </c>
      <c r="B37" s="4" t="s">
        <v>752</v>
      </c>
      <c r="C37" s="5" t="s">
        <v>753</v>
      </c>
      <c r="D37" s="6" t="s">
        <v>15</v>
      </c>
      <c r="E37" s="6" t="s">
        <v>652</v>
      </c>
      <c r="F37" s="6" t="s">
        <v>735</v>
      </c>
      <c r="G37" s="6" t="s">
        <v>754</v>
      </c>
      <c r="H37" s="6" t="s">
        <v>735</v>
      </c>
      <c r="I37" s="6" t="s">
        <v>62</v>
      </c>
      <c r="J37" s="6" t="s">
        <v>22</v>
      </c>
      <c r="K37" s="7">
        <v>457</v>
      </c>
      <c r="L37" s="6">
        <v>554602</v>
      </c>
      <c r="M37" s="6">
        <v>240842</v>
      </c>
      <c r="N37" s="6">
        <v>1</v>
      </c>
      <c r="O37" s="37"/>
      <c r="P37" s="37"/>
      <c r="Q37" s="37"/>
      <c r="R37" s="38">
        <f t="shared" si="1"/>
        <v>0</v>
      </c>
      <c r="S37" s="39">
        <f t="shared" si="5"/>
        <v>0</v>
      </c>
      <c r="T37" s="37"/>
      <c r="U37" s="37"/>
      <c r="V37" s="38">
        <f t="shared" si="3"/>
        <v>0</v>
      </c>
      <c r="W37" s="39">
        <f t="shared" si="6"/>
        <v>0</v>
      </c>
    </row>
    <row r="38" spans="1:23" x14ac:dyDescent="0.25">
      <c r="A38" s="4">
        <v>2305279</v>
      </c>
      <c r="B38" s="4" t="s">
        <v>755</v>
      </c>
      <c r="C38" s="5" t="s">
        <v>756</v>
      </c>
      <c r="D38" s="6" t="s">
        <v>15</v>
      </c>
      <c r="E38" s="6" t="s">
        <v>652</v>
      </c>
      <c r="F38" s="6" t="s">
        <v>735</v>
      </c>
      <c r="G38" s="6" t="s">
        <v>757</v>
      </c>
      <c r="H38" s="6" t="s">
        <v>758</v>
      </c>
      <c r="I38" s="6" t="s">
        <v>62</v>
      </c>
      <c r="J38" s="6" t="s">
        <v>22</v>
      </c>
      <c r="K38" s="7">
        <v>13</v>
      </c>
      <c r="L38" s="6">
        <v>547779</v>
      </c>
      <c r="M38" s="6">
        <v>246950</v>
      </c>
      <c r="N38" s="6">
        <v>1</v>
      </c>
      <c r="O38" s="37"/>
      <c r="P38" s="37"/>
      <c r="Q38" s="37"/>
      <c r="R38" s="38">
        <f t="shared" si="1"/>
        <v>0</v>
      </c>
      <c r="S38" s="39">
        <f t="shared" si="5"/>
        <v>0</v>
      </c>
      <c r="T38" s="37"/>
      <c r="U38" s="37"/>
      <c r="V38" s="38">
        <f t="shared" si="3"/>
        <v>0</v>
      </c>
      <c r="W38" s="39">
        <f t="shared" si="6"/>
        <v>0</v>
      </c>
    </row>
    <row r="39" spans="1:23" x14ac:dyDescent="0.25">
      <c r="A39" s="4">
        <v>2305684</v>
      </c>
      <c r="B39" s="4" t="s">
        <v>759</v>
      </c>
      <c r="C39" s="5" t="s">
        <v>760</v>
      </c>
      <c r="D39" s="6" t="s">
        <v>15</v>
      </c>
      <c r="E39" s="6" t="s">
        <v>652</v>
      </c>
      <c r="F39" s="6" t="s">
        <v>735</v>
      </c>
      <c r="G39" s="6" t="s">
        <v>761</v>
      </c>
      <c r="H39" s="6" t="s">
        <v>762</v>
      </c>
      <c r="I39" s="6" t="s">
        <v>62</v>
      </c>
      <c r="J39" s="6" t="s">
        <v>22</v>
      </c>
      <c r="K39" s="7">
        <v>388</v>
      </c>
      <c r="L39" s="6">
        <v>553875</v>
      </c>
      <c r="M39" s="6">
        <v>245723</v>
      </c>
      <c r="N39" s="6">
        <v>1</v>
      </c>
      <c r="O39" s="37"/>
      <c r="P39" s="37"/>
      <c r="Q39" s="37"/>
      <c r="R39" s="38">
        <f t="shared" si="1"/>
        <v>0</v>
      </c>
      <c r="S39" s="39">
        <f t="shared" si="5"/>
        <v>0</v>
      </c>
      <c r="T39" s="37"/>
      <c r="U39" s="37"/>
      <c r="V39" s="38">
        <f t="shared" si="3"/>
        <v>0</v>
      </c>
      <c r="W39" s="39">
        <f t="shared" si="6"/>
        <v>0</v>
      </c>
    </row>
    <row r="40" spans="1:23" x14ac:dyDescent="0.25">
      <c r="A40" s="4">
        <v>2305861</v>
      </c>
      <c r="B40" s="4" t="s">
        <v>765</v>
      </c>
      <c r="C40" s="5" t="s">
        <v>766</v>
      </c>
      <c r="D40" s="6" t="s">
        <v>15</v>
      </c>
      <c r="E40" s="6" t="s">
        <v>652</v>
      </c>
      <c r="F40" s="6" t="s">
        <v>735</v>
      </c>
      <c r="G40" s="6" t="s">
        <v>763</v>
      </c>
      <c r="H40" s="6" t="s">
        <v>764</v>
      </c>
      <c r="I40" s="6" t="s">
        <v>62</v>
      </c>
      <c r="J40" s="6" t="s">
        <v>22</v>
      </c>
      <c r="K40" s="7">
        <v>2</v>
      </c>
      <c r="L40" s="6">
        <v>556503</v>
      </c>
      <c r="M40" s="6">
        <v>239396</v>
      </c>
      <c r="N40" s="6">
        <v>1</v>
      </c>
      <c r="O40" s="37"/>
      <c r="P40" s="37"/>
      <c r="Q40" s="37"/>
      <c r="R40" s="38">
        <f t="shared" si="1"/>
        <v>0</v>
      </c>
      <c r="S40" s="39">
        <f t="shared" si="5"/>
        <v>0</v>
      </c>
      <c r="T40" s="37"/>
      <c r="U40" s="37"/>
      <c r="V40" s="38">
        <f t="shared" si="3"/>
        <v>0</v>
      </c>
      <c r="W40" s="39">
        <f t="shared" si="6"/>
        <v>0</v>
      </c>
    </row>
    <row r="41" spans="1:23" x14ac:dyDescent="0.25">
      <c r="A41" s="4">
        <v>2306785</v>
      </c>
      <c r="B41" s="4" t="s">
        <v>767</v>
      </c>
      <c r="C41" s="5" t="s">
        <v>768</v>
      </c>
      <c r="D41" s="6" t="s">
        <v>15</v>
      </c>
      <c r="E41" s="6" t="s">
        <v>652</v>
      </c>
      <c r="F41" s="6" t="s">
        <v>735</v>
      </c>
      <c r="G41" s="6" t="s">
        <v>769</v>
      </c>
      <c r="H41" s="6" t="s">
        <v>770</v>
      </c>
      <c r="I41" s="6" t="s">
        <v>62</v>
      </c>
      <c r="J41" s="6" t="s">
        <v>22</v>
      </c>
      <c r="K41" s="7">
        <v>1</v>
      </c>
      <c r="L41" s="6">
        <v>555068</v>
      </c>
      <c r="M41" s="6">
        <v>237956</v>
      </c>
      <c r="N41" s="6">
        <v>1</v>
      </c>
      <c r="O41" s="37"/>
      <c r="P41" s="37"/>
      <c r="Q41" s="37"/>
      <c r="R41" s="38">
        <f t="shared" si="1"/>
        <v>0</v>
      </c>
      <c r="S41" s="39">
        <f t="shared" si="5"/>
        <v>0</v>
      </c>
      <c r="T41" s="37"/>
      <c r="U41" s="37"/>
      <c r="V41" s="38">
        <f t="shared" si="3"/>
        <v>0</v>
      </c>
      <c r="W41" s="39">
        <f t="shared" si="6"/>
        <v>0</v>
      </c>
    </row>
    <row r="42" spans="1:23" x14ac:dyDescent="0.25">
      <c r="A42" s="4">
        <v>2311239</v>
      </c>
      <c r="B42" s="4" t="s">
        <v>773</v>
      </c>
      <c r="C42" s="5" t="s">
        <v>774</v>
      </c>
      <c r="D42" s="6" t="s">
        <v>15</v>
      </c>
      <c r="E42" s="6" t="s">
        <v>652</v>
      </c>
      <c r="F42" s="6" t="s">
        <v>775</v>
      </c>
      <c r="G42" s="6" t="s">
        <v>776</v>
      </c>
      <c r="H42" s="6" t="s">
        <v>777</v>
      </c>
      <c r="I42" s="6" t="s">
        <v>62</v>
      </c>
      <c r="J42" s="6" t="s">
        <v>22</v>
      </c>
      <c r="K42" s="7">
        <v>1</v>
      </c>
      <c r="L42" s="6">
        <v>560870</v>
      </c>
      <c r="M42" s="6">
        <v>231140</v>
      </c>
      <c r="N42" s="6">
        <v>1</v>
      </c>
      <c r="O42" s="37"/>
      <c r="P42" s="37"/>
      <c r="Q42" s="37"/>
      <c r="R42" s="38">
        <f t="shared" si="1"/>
        <v>0</v>
      </c>
      <c r="S42" s="39">
        <f t="shared" si="5"/>
        <v>0</v>
      </c>
      <c r="T42" s="37"/>
      <c r="U42" s="37"/>
      <c r="V42" s="38">
        <f t="shared" si="3"/>
        <v>0</v>
      </c>
      <c r="W42" s="39">
        <f t="shared" si="6"/>
        <v>0</v>
      </c>
    </row>
    <row r="43" spans="1:23" x14ac:dyDescent="0.25">
      <c r="A43" s="4">
        <v>2312569</v>
      </c>
      <c r="B43" s="4" t="s">
        <v>778</v>
      </c>
      <c r="C43" s="5" t="s">
        <v>779</v>
      </c>
      <c r="D43" s="6" t="s">
        <v>15</v>
      </c>
      <c r="E43" s="6" t="s">
        <v>652</v>
      </c>
      <c r="F43" s="6" t="s">
        <v>775</v>
      </c>
      <c r="G43" s="6" t="s">
        <v>780</v>
      </c>
      <c r="H43" s="6" t="s">
        <v>781</v>
      </c>
      <c r="I43" s="6" t="s">
        <v>62</v>
      </c>
      <c r="J43" s="6" t="s">
        <v>22</v>
      </c>
      <c r="K43" s="7">
        <v>235</v>
      </c>
      <c r="L43" s="6">
        <v>566887</v>
      </c>
      <c r="M43" s="6">
        <v>230508</v>
      </c>
      <c r="N43" s="6">
        <v>1</v>
      </c>
      <c r="O43" s="37"/>
      <c r="P43" s="37"/>
      <c r="Q43" s="37"/>
      <c r="R43" s="38">
        <f t="shared" si="1"/>
        <v>0</v>
      </c>
      <c r="S43" s="39">
        <f t="shared" si="5"/>
        <v>0</v>
      </c>
      <c r="T43" s="37"/>
      <c r="U43" s="37"/>
      <c r="V43" s="38">
        <f t="shared" si="3"/>
        <v>0</v>
      </c>
      <c r="W43" s="39">
        <f t="shared" si="6"/>
        <v>0</v>
      </c>
    </row>
    <row r="44" spans="1:23" x14ac:dyDescent="0.25">
      <c r="A44" s="4">
        <v>2312984</v>
      </c>
      <c r="B44" s="4" t="s">
        <v>782</v>
      </c>
      <c r="C44" s="5" t="s">
        <v>783</v>
      </c>
      <c r="D44" s="6" t="s">
        <v>15</v>
      </c>
      <c r="E44" s="6" t="s">
        <v>652</v>
      </c>
      <c r="F44" s="6" t="s">
        <v>775</v>
      </c>
      <c r="G44" s="6" t="s">
        <v>784</v>
      </c>
      <c r="H44" s="6" t="s">
        <v>785</v>
      </c>
      <c r="I44" s="6" t="s">
        <v>302</v>
      </c>
      <c r="J44" s="6" t="s">
        <v>303</v>
      </c>
      <c r="K44" s="7">
        <v>43</v>
      </c>
      <c r="L44" s="6">
        <v>564413</v>
      </c>
      <c r="M44" s="6">
        <v>234260</v>
      </c>
      <c r="N44" s="6">
        <v>1</v>
      </c>
      <c r="O44" s="37"/>
      <c r="P44" s="37"/>
      <c r="Q44" s="37"/>
      <c r="R44" s="38">
        <f t="shared" si="1"/>
        <v>0</v>
      </c>
      <c r="S44" s="39">
        <f t="shared" si="5"/>
        <v>0</v>
      </c>
      <c r="T44" s="37"/>
      <c r="U44" s="37"/>
      <c r="V44" s="38">
        <f t="shared" si="3"/>
        <v>0</v>
      </c>
      <c r="W44" s="39">
        <f t="shared" si="6"/>
        <v>0</v>
      </c>
    </row>
    <row r="45" spans="1:23" x14ac:dyDescent="0.25">
      <c r="A45" s="4">
        <v>2314119</v>
      </c>
      <c r="B45" s="4" t="s">
        <v>788</v>
      </c>
      <c r="C45" s="5" t="s">
        <v>789</v>
      </c>
      <c r="D45" s="6" t="s">
        <v>15</v>
      </c>
      <c r="E45" s="6" t="s">
        <v>652</v>
      </c>
      <c r="F45" s="6" t="s">
        <v>775</v>
      </c>
      <c r="G45" s="6" t="s">
        <v>790</v>
      </c>
      <c r="H45" s="6" t="s">
        <v>775</v>
      </c>
      <c r="I45" s="6" t="s">
        <v>791</v>
      </c>
      <c r="J45" s="6" t="s">
        <v>792</v>
      </c>
      <c r="K45" s="7">
        <v>16</v>
      </c>
      <c r="L45" s="6">
        <v>563795</v>
      </c>
      <c r="M45" s="6">
        <v>230919</v>
      </c>
      <c r="N45" s="6">
        <v>1</v>
      </c>
      <c r="O45" s="37"/>
      <c r="P45" s="37"/>
      <c r="Q45" s="37"/>
      <c r="R45" s="38">
        <f t="shared" si="1"/>
        <v>0</v>
      </c>
      <c r="S45" s="39">
        <f t="shared" si="5"/>
        <v>0</v>
      </c>
      <c r="T45" s="37"/>
      <c r="U45" s="37"/>
      <c r="V45" s="38">
        <f t="shared" si="3"/>
        <v>0</v>
      </c>
      <c r="W45" s="39">
        <f t="shared" si="6"/>
        <v>0</v>
      </c>
    </row>
    <row r="46" spans="1:23" x14ac:dyDescent="0.25">
      <c r="A46" s="4">
        <v>2315389</v>
      </c>
      <c r="B46" s="4" t="s">
        <v>793</v>
      </c>
      <c r="C46" s="5" t="s">
        <v>794</v>
      </c>
      <c r="D46" s="6" t="s">
        <v>15</v>
      </c>
      <c r="E46" s="6" t="s">
        <v>652</v>
      </c>
      <c r="F46" s="6" t="s">
        <v>775</v>
      </c>
      <c r="G46" s="6"/>
      <c r="H46" s="6" t="s">
        <v>795</v>
      </c>
      <c r="I46" s="6" t="s">
        <v>796</v>
      </c>
      <c r="J46" s="6" t="s">
        <v>797</v>
      </c>
      <c r="K46" s="7">
        <v>142</v>
      </c>
      <c r="L46" s="6">
        <v>564819</v>
      </c>
      <c r="M46" s="6">
        <v>227824</v>
      </c>
      <c r="N46" s="6">
        <v>1</v>
      </c>
      <c r="O46" s="37"/>
      <c r="P46" s="37"/>
      <c r="Q46" s="37"/>
      <c r="R46" s="38">
        <f t="shared" si="1"/>
        <v>0</v>
      </c>
      <c r="S46" s="39">
        <f t="shared" si="5"/>
        <v>0</v>
      </c>
      <c r="T46" s="37"/>
      <c r="U46" s="37"/>
      <c r="V46" s="38">
        <f t="shared" si="3"/>
        <v>0</v>
      </c>
      <c r="W46" s="39">
        <f t="shared" si="6"/>
        <v>0</v>
      </c>
    </row>
    <row r="47" spans="1:23" x14ac:dyDescent="0.25">
      <c r="A47" s="4">
        <v>2317048</v>
      </c>
      <c r="B47" s="4" t="s">
        <v>859</v>
      </c>
      <c r="C47" s="5" t="s">
        <v>860</v>
      </c>
      <c r="D47" s="6" t="s">
        <v>15</v>
      </c>
      <c r="E47" s="6" t="s">
        <v>652</v>
      </c>
      <c r="F47" s="6" t="s">
        <v>861</v>
      </c>
      <c r="G47" s="6" t="s">
        <v>862</v>
      </c>
      <c r="H47" s="6" t="s">
        <v>863</v>
      </c>
      <c r="I47" s="6" t="s">
        <v>34</v>
      </c>
      <c r="J47" s="6" t="s">
        <v>35</v>
      </c>
      <c r="K47" s="7">
        <v>30</v>
      </c>
      <c r="L47" s="6">
        <v>562320</v>
      </c>
      <c r="M47" s="6">
        <v>259203</v>
      </c>
      <c r="N47" s="6">
        <v>1</v>
      </c>
      <c r="O47" s="37"/>
      <c r="P47" s="37"/>
      <c r="Q47" s="37"/>
      <c r="R47" s="38">
        <f t="shared" si="1"/>
        <v>0</v>
      </c>
      <c r="S47" s="39">
        <f t="shared" si="5"/>
        <v>0</v>
      </c>
      <c r="T47" s="37"/>
      <c r="U47" s="37"/>
      <c r="V47" s="38">
        <f t="shared" si="3"/>
        <v>0</v>
      </c>
      <c r="W47" s="39">
        <f t="shared" si="6"/>
        <v>0</v>
      </c>
    </row>
    <row r="48" spans="1:23" x14ac:dyDescent="0.25">
      <c r="A48" s="4">
        <v>2318599</v>
      </c>
      <c r="B48" s="4" t="s">
        <v>864</v>
      </c>
      <c r="C48" s="5" t="s">
        <v>865</v>
      </c>
      <c r="D48" s="6" t="s">
        <v>15</v>
      </c>
      <c r="E48" s="6" t="s">
        <v>652</v>
      </c>
      <c r="F48" s="6" t="s">
        <v>861</v>
      </c>
      <c r="G48" s="6" t="s">
        <v>866</v>
      </c>
      <c r="H48" s="6" t="s">
        <v>867</v>
      </c>
      <c r="I48" s="6" t="s">
        <v>62</v>
      </c>
      <c r="J48" s="6" t="s">
        <v>35</v>
      </c>
      <c r="K48" s="7">
        <v>15</v>
      </c>
      <c r="L48" s="6">
        <v>560871</v>
      </c>
      <c r="M48" s="6">
        <v>258772</v>
      </c>
      <c r="N48" s="6">
        <v>1</v>
      </c>
      <c r="O48" s="37"/>
      <c r="P48" s="37"/>
      <c r="Q48" s="37"/>
      <c r="R48" s="38">
        <f t="shared" si="1"/>
        <v>0</v>
      </c>
      <c r="S48" s="39">
        <f t="shared" si="5"/>
        <v>0</v>
      </c>
      <c r="T48" s="37"/>
      <c r="U48" s="37"/>
      <c r="V48" s="38">
        <f t="shared" si="3"/>
        <v>0</v>
      </c>
      <c r="W48" s="39">
        <f t="shared" si="6"/>
        <v>0</v>
      </c>
    </row>
    <row r="49" spans="1:23" x14ac:dyDescent="0.25">
      <c r="A49" s="4">
        <v>2318953</v>
      </c>
      <c r="B49" s="4" t="s">
        <v>868</v>
      </c>
      <c r="C49" s="5" t="s">
        <v>869</v>
      </c>
      <c r="D49" s="6" t="s">
        <v>15</v>
      </c>
      <c r="E49" s="6" t="s">
        <v>652</v>
      </c>
      <c r="F49" s="6" t="s">
        <v>861</v>
      </c>
      <c r="G49" s="6" t="s">
        <v>870</v>
      </c>
      <c r="H49" s="6" t="s">
        <v>871</v>
      </c>
      <c r="I49" s="6" t="s">
        <v>62</v>
      </c>
      <c r="J49" s="6" t="s">
        <v>22</v>
      </c>
      <c r="K49" s="7">
        <v>3</v>
      </c>
      <c r="L49" s="6">
        <v>564232</v>
      </c>
      <c r="M49" s="6">
        <v>258877</v>
      </c>
      <c r="N49" s="6">
        <v>1</v>
      </c>
      <c r="O49" s="37"/>
      <c r="P49" s="37"/>
      <c r="Q49" s="37"/>
      <c r="R49" s="38">
        <f t="shared" si="1"/>
        <v>0</v>
      </c>
      <c r="S49" s="39">
        <f t="shared" si="5"/>
        <v>0</v>
      </c>
      <c r="T49" s="37"/>
      <c r="U49" s="37"/>
      <c r="V49" s="38">
        <f t="shared" si="3"/>
        <v>0</v>
      </c>
      <c r="W49" s="39">
        <f t="shared" si="6"/>
        <v>0</v>
      </c>
    </row>
    <row r="50" spans="1:23" x14ac:dyDescent="0.25">
      <c r="A50" s="4">
        <v>2322862</v>
      </c>
      <c r="B50" s="4" t="s">
        <v>872</v>
      </c>
      <c r="C50" s="5" t="s">
        <v>873</v>
      </c>
      <c r="D50" s="6" t="s">
        <v>15</v>
      </c>
      <c r="E50" s="6" t="s">
        <v>652</v>
      </c>
      <c r="F50" s="6" t="s">
        <v>874</v>
      </c>
      <c r="G50" s="6" t="s">
        <v>875</v>
      </c>
      <c r="H50" s="6" t="s">
        <v>876</v>
      </c>
      <c r="I50" s="6" t="s">
        <v>62</v>
      </c>
      <c r="J50" s="6" t="s">
        <v>22</v>
      </c>
      <c r="K50" s="7">
        <v>106</v>
      </c>
      <c r="L50" s="6">
        <v>555609</v>
      </c>
      <c r="M50" s="6">
        <v>233113</v>
      </c>
      <c r="N50" s="6">
        <v>1</v>
      </c>
      <c r="O50" s="37"/>
      <c r="P50" s="37"/>
      <c r="Q50" s="37"/>
      <c r="R50" s="38">
        <f t="shared" si="1"/>
        <v>0</v>
      </c>
      <c r="S50" s="39">
        <f t="shared" si="5"/>
        <v>0</v>
      </c>
      <c r="T50" s="37"/>
      <c r="U50" s="37"/>
      <c r="V50" s="38">
        <f t="shared" si="3"/>
        <v>0</v>
      </c>
      <c r="W50" s="39">
        <f t="shared" si="6"/>
        <v>0</v>
      </c>
    </row>
    <row r="51" spans="1:23" x14ac:dyDescent="0.25">
      <c r="A51" s="4">
        <v>2323741</v>
      </c>
      <c r="B51" s="4" t="s">
        <v>877</v>
      </c>
      <c r="C51" s="5" t="s">
        <v>878</v>
      </c>
      <c r="D51" s="6" t="s">
        <v>15</v>
      </c>
      <c r="E51" s="6" t="s">
        <v>652</v>
      </c>
      <c r="F51" s="6" t="s">
        <v>874</v>
      </c>
      <c r="G51" s="6" t="s">
        <v>879</v>
      </c>
      <c r="H51" s="6" t="s">
        <v>880</v>
      </c>
      <c r="I51" s="6" t="s">
        <v>62</v>
      </c>
      <c r="J51" s="6" t="s">
        <v>22</v>
      </c>
      <c r="K51" s="7">
        <v>8</v>
      </c>
      <c r="L51" s="6">
        <v>547658</v>
      </c>
      <c r="M51" s="6">
        <v>232733</v>
      </c>
      <c r="N51" s="6">
        <v>1</v>
      </c>
      <c r="O51" s="37"/>
      <c r="P51" s="37"/>
      <c r="Q51" s="37"/>
      <c r="R51" s="38">
        <f t="shared" si="1"/>
        <v>0</v>
      </c>
      <c r="S51" s="39">
        <f t="shared" si="5"/>
        <v>0</v>
      </c>
      <c r="T51" s="37"/>
      <c r="U51" s="37"/>
      <c r="V51" s="38">
        <f t="shared" si="3"/>
        <v>0</v>
      </c>
      <c r="W51" s="39">
        <f t="shared" si="6"/>
        <v>0</v>
      </c>
    </row>
    <row r="52" spans="1:23" x14ac:dyDescent="0.25">
      <c r="A52" s="4">
        <v>2324169</v>
      </c>
      <c r="B52" s="4" t="s">
        <v>881</v>
      </c>
      <c r="C52" s="5" t="s">
        <v>882</v>
      </c>
      <c r="D52" s="6" t="s">
        <v>15</v>
      </c>
      <c r="E52" s="6" t="s">
        <v>652</v>
      </c>
      <c r="F52" s="6" t="s">
        <v>874</v>
      </c>
      <c r="G52" s="6" t="s">
        <v>883</v>
      </c>
      <c r="H52" s="6" t="s">
        <v>884</v>
      </c>
      <c r="I52" s="6" t="s">
        <v>62</v>
      </c>
      <c r="J52" s="6" t="s">
        <v>885</v>
      </c>
      <c r="K52" s="7">
        <v>59</v>
      </c>
      <c r="L52" s="6">
        <v>556650</v>
      </c>
      <c r="M52" s="6">
        <v>235441</v>
      </c>
      <c r="N52" s="6">
        <v>1</v>
      </c>
      <c r="O52" s="37"/>
      <c r="P52" s="37"/>
      <c r="Q52" s="37"/>
      <c r="R52" s="38">
        <f t="shared" si="1"/>
        <v>0</v>
      </c>
      <c r="S52" s="39">
        <f t="shared" si="5"/>
        <v>0</v>
      </c>
      <c r="T52" s="37"/>
      <c r="U52" s="37"/>
      <c r="V52" s="38">
        <f t="shared" si="3"/>
        <v>0</v>
      </c>
      <c r="W52" s="39">
        <f t="shared" si="6"/>
        <v>0</v>
      </c>
    </row>
    <row r="53" spans="1:23" x14ac:dyDescent="0.25">
      <c r="A53" s="4">
        <v>2324558</v>
      </c>
      <c r="B53" s="4" t="s">
        <v>886</v>
      </c>
      <c r="C53" s="5" t="s">
        <v>887</v>
      </c>
      <c r="D53" s="6" t="s">
        <v>15</v>
      </c>
      <c r="E53" s="6" t="s">
        <v>652</v>
      </c>
      <c r="F53" s="6" t="s">
        <v>874</v>
      </c>
      <c r="G53" s="6" t="s">
        <v>888</v>
      </c>
      <c r="H53" s="6" t="s">
        <v>889</v>
      </c>
      <c r="I53" s="6" t="s">
        <v>62</v>
      </c>
      <c r="J53" s="6" t="s">
        <v>22</v>
      </c>
      <c r="K53" s="7">
        <v>301</v>
      </c>
      <c r="L53" s="6">
        <v>552988</v>
      </c>
      <c r="M53" s="6">
        <v>230964</v>
      </c>
      <c r="N53" s="6">
        <v>1</v>
      </c>
      <c r="O53" s="37"/>
      <c r="P53" s="37"/>
      <c r="Q53" s="37"/>
      <c r="R53" s="38">
        <f t="shared" si="1"/>
        <v>0</v>
      </c>
      <c r="S53" s="39">
        <f t="shared" si="5"/>
        <v>0</v>
      </c>
      <c r="T53" s="37"/>
      <c r="U53" s="37"/>
      <c r="V53" s="38">
        <f t="shared" si="3"/>
        <v>0</v>
      </c>
      <c r="W53" s="39">
        <f t="shared" si="6"/>
        <v>0</v>
      </c>
    </row>
    <row r="54" spans="1:23" x14ac:dyDescent="0.25">
      <c r="A54" s="4">
        <v>2324984</v>
      </c>
      <c r="B54" s="4" t="s">
        <v>890</v>
      </c>
      <c r="C54" s="5" t="s">
        <v>891</v>
      </c>
      <c r="D54" s="6" t="s">
        <v>15</v>
      </c>
      <c r="E54" s="6" t="s">
        <v>652</v>
      </c>
      <c r="F54" s="6" t="s">
        <v>874</v>
      </c>
      <c r="G54" s="6" t="s">
        <v>892</v>
      </c>
      <c r="H54" s="6" t="s">
        <v>893</v>
      </c>
      <c r="I54" s="6" t="s">
        <v>62</v>
      </c>
      <c r="J54" s="6" t="s">
        <v>22</v>
      </c>
      <c r="K54" s="7">
        <v>37</v>
      </c>
      <c r="L54" s="6">
        <v>555010</v>
      </c>
      <c r="M54" s="6">
        <v>230205</v>
      </c>
      <c r="N54" s="6">
        <v>1</v>
      </c>
      <c r="O54" s="37"/>
      <c r="P54" s="37"/>
      <c r="Q54" s="37"/>
      <c r="R54" s="38">
        <f t="shared" si="1"/>
        <v>0</v>
      </c>
      <c r="S54" s="39">
        <f t="shared" si="5"/>
        <v>0</v>
      </c>
      <c r="T54" s="37"/>
      <c r="U54" s="37"/>
      <c r="V54" s="38">
        <f t="shared" si="3"/>
        <v>0</v>
      </c>
      <c r="W54" s="39">
        <f t="shared" si="6"/>
        <v>0</v>
      </c>
    </row>
    <row r="55" spans="1:23" x14ac:dyDescent="0.25">
      <c r="A55" s="4">
        <v>2325044</v>
      </c>
      <c r="B55" s="4" t="s">
        <v>894</v>
      </c>
      <c r="C55" s="5" t="s">
        <v>895</v>
      </c>
      <c r="D55" s="6" t="s">
        <v>15</v>
      </c>
      <c r="E55" s="6" t="s">
        <v>652</v>
      </c>
      <c r="F55" s="6" t="s">
        <v>874</v>
      </c>
      <c r="G55" s="6" t="s">
        <v>896</v>
      </c>
      <c r="H55" s="6" t="s">
        <v>897</v>
      </c>
      <c r="I55" s="6" t="s">
        <v>62</v>
      </c>
      <c r="J55" s="6" t="s">
        <v>22</v>
      </c>
      <c r="K55" s="7">
        <v>170</v>
      </c>
      <c r="L55" s="6">
        <v>549682</v>
      </c>
      <c r="M55" s="6">
        <v>234607</v>
      </c>
      <c r="N55" s="6">
        <v>1</v>
      </c>
      <c r="O55" s="37"/>
      <c r="P55" s="37"/>
      <c r="Q55" s="37"/>
      <c r="R55" s="38">
        <f t="shared" si="1"/>
        <v>0</v>
      </c>
      <c r="S55" s="39">
        <f t="shared" si="5"/>
        <v>0</v>
      </c>
      <c r="T55" s="37"/>
      <c r="U55" s="37"/>
      <c r="V55" s="38">
        <f t="shared" si="3"/>
        <v>0</v>
      </c>
      <c r="W55" s="39">
        <f t="shared" si="6"/>
        <v>0</v>
      </c>
    </row>
    <row r="56" spans="1:23" x14ac:dyDescent="0.25">
      <c r="A56" s="4">
        <v>2326169</v>
      </c>
      <c r="B56" s="4" t="s">
        <v>898</v>
      </c>
      <c r="C56" s="5" t="s">
        <v>899</v>
      </c>
      <c r="D56" s="6" t="s">
        <v>15</v>
      </c>
      <c r="E56" s="6" t="s">
        <v>652</v>
      </c>
      <c r="F56" s="6" t="s">
        <v>874</v>
      </c>
      <c r="G56" s="6" t="s">
        <v>900</v>
      </c>
      <c r="H56" s="6" t="s">
        <v>901</v>
      </c>
      <c r="I56" s="6" t="s">
        <v>237</v>
      </c>
      <c r="J56" s="6" t="s">
        <v>238</v>
      </c>
      <c r="K56" s="7">
        <v>173</v>
      </c>
      <c r="L56" s="6">
        <v>559894</v>
      </c>
      <c r="M56" s="6">
        <v>227083</v>
      </c>
      <c r="N56" s="6">
        <v>1</v>
      </c>
      <c r="O56" s="37"/>
      <c r="P56" s="37"/>
      <c r="Q56" s="37"/>
      <c r="R56" s="38">
        <f t="shared" si="1"/>
        <v>0</v>
      </c>
      <c r="S56" s="39">
        <f t="shared" si="5"/>
        <v>0</v>
      </c>
      <c r="T56" s="37"/>
      <c r="U56" s="37"/>
      <c r="V56" s="38">
        <f t="shared" si="3"/>
        <v>0</v>
      </c>
      <c r="W56" s="39">
        <f t="shared" si="6"/>
        <v>0</v>
      </c>
    </row>
    <row r="57" spans="1:23" x14ac:dyDescent="0.25">
      <c r="A57" s="4">
        <v>2326265</v>
      </c>
      <c r="B57" s="4" t="s">
        <v>902</v>
      </c>
      <c r="C57" s="5" t="s">
        <v>903</v>
      </c>
      <c r="D57" s="6" t="s">
        <v>15</v>
      </c>
      <c r="E57" s="6" t="s">
        <v>652</v>
      </c>
      <c r="F57" s="6" t="s">
        <v>874</v>
      </c>
      <c r="G57" s="6" t="s">
        <v>900</v>
      </c>
      <c r="H57" s="6" t="s">
        <v>901</v>
      </c>
      <c r="I57" s="6" t="s">
        <v>34</v>
      </c>
      <c r="J57" s="6" t="s">
        <v>35</v>
      </c>
      <c r="K57" s="7">
        <v>7</v>
      </c>
      <c r="L57" s="6">
        <v>558302</v>
      </c>
      <c r="M57" s="6">
        <v>230476</v>
      </c>
      <c r="N57" s="6">
        <v>1</v>
      </c>
      <c r="O57" s="37"/>
      <c r="P57" s="37"/>
      <c r="Q57" s="37"/>
      <c r="R57" s="38">
        <f t="shared" si="1"/>
        <v>0</v>
      </c>
      <c r="S57" s="39">
        <f t="shared" si="5"/>
        <v>0</v>
      </c>
      <c r="T57" s="37"/>
      <c r="U57" s="37"/>
      <c r="V57" s="38">
        <f t="shared" si="3"/>
        <v>0</v>
      </c>
      <c r="W57" s="39">
        <f t="shared" si="6"/>
        <v>0</v>
      </c>
    </row>
    <row r="58" spans="1:23" x14ac:dyDescent="0.25">
      <c r="A58" s="4">
        <v>2326794</v>
      </c>
      <c r="B58" s="4" t="s">
        <v>904</v>
      </c>
      <c r="C58" s="5" t="s">
        <v>905</v>
      </c>
      <c r="D58" s="6" t="s">
        <v>15</v>
      </c>
      <c r="E58" s="6" t="s">
        <v>652</v>
      </c>
      <c r="F58" s="6" t="s">
        <v>874</v>
      </c>
      <c r="G58" s="6" t="s">
        <v>906</v>
      </c>
      <c r="H58" s="6" t="s">
        <v>907</v>
      </c>
      <c r="I58" s="6" t="s">
        <v>62</v>
      </c>
      <c r="J58" s="6" t="s">
        <v>22</v>
      </c>
      <c r="K58" s="7">
        <v>90</v>
      </c>
      <c r="L58" s="6">
        <v>557160</v>
      </c>
      <c r="M58" s="6">
        <v>231961</v>
      </c>
      <c r="N58" s="6">
        <v>1</v>
      </c>
      <c r="O58" s="37"/>
      <c r="P58" s="37"/>
      <c r="Q58" s="37"/>
      <c r="R58" s="38">
        <f t="shared" si="1"/>
        <v>0</v>
      </c>
      <c r="S58" s="39">
        <f t="shared" si="5"/>
        <v>0</v>
      </c>
      <c r="T58" s="37"/>
      <c r="U58" s="37"/>
      <c r="V58" s="38">
        <f t="shared" si="3"/>
        <v>0</v>
      </c>
      <c r="W58" s="39">
        <f t="shared" si="6"/>
        <v>0</v>
      </c>
    </row>
    <row r="59" spans="1:23" x14ac:dyDescent="0.25">
      <c r="A59" s="4">
        <v>2327966</v>
      </c>
      <c r="B59" s="4" t="s">
        <v>908</v>
      </c>
      <c r="C59" s="5" t="s">
        <v>909</v>
      </c>
      <c r="D59" s="6" t="s">
        <v>15</v>
      </c>
      <c r="E59" s="6" t="s">
        <v>652</v>
      </c>
      <c r="F59" s="6" t="s">
        <v>874</v>
      </c>
      <c r="G59" s="6" t="s">
        <v>910</v>
      </c>
      <c r="H59" s="6" t="s">
        <v>911</v>
      </c>
      <c r="I59" s="6" t="s">
        <v>62</v>
      </c>
      <c r="J59" s="6" t="s">
        <v>22</v>
      </c>
      <c r="K59" s="7">
        <v>120</v>
      </c>
      <c r="L59" s="6">
        <v>553362</v>
      </c>
      <c r="M59" s="6">
        <v>232732</v>
      </c>
      <c r="N59" s="6">
        <v>1</v>
      </c>
      <c r="O59" s="37"/>
      <c r="P59" s="37"/>
      <c r="Q59" s="37"/>
      <c r="R59" s="38">
        <f t="shared" si="1"/>
        <v>0</v>
      </c>
      <c r="S59" s="39">
        <f t="shared" si="5"/>
        <v>0</v>
      </c>
      <c r="T59" s="37"/>
      <c r="U59" s="37"/>
      <c r="V59" s="38">
        <f t="shared" si="3"/>
        <v>0</v>
      </c>
      <c r="W59" s="39">
        <f t="shared" si="6"/>
        <v>0</v>
      </c>
    </row>
    <row r="60" spans="1:23" x14ac:dyDescent="0.25">
      <c r="A60" s="4">
        <v>2330849</v>
      </c>
      <c r="B60" s="4" t="s">
        <v>913</v>
      </c>
      <c r="C60" s="5" t="s">
        <v>914</v>
      </c>
      <c r="D60" s="6" t="s">
        <v>15</v>
      </c>
      <c r="E60" s="6" t="s">
        <v>652</v>
      </c>
      <c r="F60" s="6" t="s">
        <v>912</v>
      </c>
      <c r="G60" s="6" t="s">
        <v>915</v>
      </c>
      <c r="H60" s="6" t="s">
        <v>916</v>
      </c>
      <c r="I60" s="6" t="s">
        <v>62</v>
      </c>
      <c r="J60" s="6" t="s">
        <v>22</v>
      </c>
      <c r="K60" s="7" t="s">
        <v>917</v>
      </c>
      <c r="L60" s="6">
        <v>577772</v>
      </c>
      <c r="M60" s="6">
        <v>267117</v>
      </c>
      <c r="N60" s="6">
        <v>1</v>
      </c>
      <c r="O60" s="37"/>
      <c r="P60" s="37"/>
      <c r="Q60" s="37"/>
      <c r="R60" s="38">
        <f t="shared" si="1"/>
        <v>0</v>
      </c>
      <c r="S60" s="39">
        <f t="shared" si="5"/>
        <v>0</v>
      </c>
      <c r="T60" s="37"/>
      <c r="U60" s="37"/>
      <c r="V60" s="38">
        <f t="shared" si="3"/>
        <v>0</v>
      </c>
      <c r="W60" s="39">
        <f t="shared" si="6"/>
        <v>0</v>
      </c>
    </row>
    <row r="61" spans="1:23" x14ac:dyDescent="0.25">
      <c r="A61" s="4">
        <v>2332268</v>
      </c>
      <c r="B61" s="4" t="s">
        <v>930</v>
      </c>
      <c r="C61" s="5" t="s">
        <v>931</v>
      </c>
      <c r="D61" s="6" t="s">
        <v>15</v>
      </c>
      <c r="E61" s="6" t="s">
        <v>652</v>
      </c>
      <c r="F61" s="6" t="s">
        <v>932</v>
      </c>
      <c r="G61" s="6" t="s">
        <v>933</v>
      </c>
      <c r="H61" s="6" t="s">
        <v>932</v>
      </c>
      <c r="I61" s="6" t="s">
        <v>934</v>
      </c>
      <c r="J61" s="6" t="s">
        <v>935</v>
      </c>
      <c r="K61" s="7">
        <v>316</v>
      </c>
      <c r="L61" s="6">
        <v>550288</v>
      </c>
      <c r="M61" s="6">
        <v>267656</v>
      </c>
      <c r="N61" s="6">
        <v>1</v>
      </c>
      <c r="O61" s="37"/>
      <c r="P61" s="37"/>
      <c r="Q61" s="37"/>
      <c r="R61" s="38">
        <f t="shared" si="1"/>
        <v>0</v>
      </c>
      <c r="S61" s="39">
        <f t="shared" si="5"/>
        <v>0</v>
      </c>
      <c r="T61" s="37"/>
      <c r="U61" s="37"/>
      <c r="V61" s="38">
        <f t="shared" si="3"/>
        <v>0</v>
      </c>
      <c r="W61" s="39">
        <f t="shared" si="6"/>
        <v>0</v>
      </c>
    </row>
    <row r="62" spans="1:23" x14ac:dyDescent="0.25">
      <c r="A62" s="4">
        <v>2332781</v>
      </c>
      <c r="B62" s="4" t="s">
        <v>936</v>
      </c>
      <c r="C62" s="5" t="s">
        <v>937</v>
      </c>
      <c r="D62" s="6" t="s">
        <v>15</v>
      </c>
      <c r="E62" s="6" t="s">
        <v>652</v>
      </c>
      <c r="F62" s="6" t="s">
        <v>932</v>
      </c>
      <c r="G62" s="6" t="s">
        <v>933</v>
      </c>
      <c r="H62" s="6" t="s">
        <v>932</v>
      </c>
      <c r="I62" s="6" t="s">
        <v>34</v>
      </c>
      <c r="J62" s="6" t="s">
        <v>35</v>
      </c>
      <c r="K62" s="7">
        <v>9</v>
      </c>
      <c r="L62" s="6">
        <v>552889</v>
      </c>
      <c r="M62" s="6">
        <v>266049</v>
      </c>
      <c r="N62" s="6">
        <v>1</v>
      </c>
      <c r="O62" s="37"/>
      <c r="P62" s="37"/>
      <c r="Q62" s="37"/>
      <c r="R62" s="38">
        <f t="shared" si="1"/>
        <v>0</v>
      </c>
      <c r="S62" s="39">
        <f t="shared" si="5"/>
        <v>0</v>
      </c>
      <c r="T62" s="37"/>
      <c r="U62" s="37"/>
      <c r="V62" s="38">
        <f t="shared" si="3"/>
        <v>0</v>
      </c>
      <c r="W62" s="39">
        <f t="shared" si="6"/>
        <v>0</v>
      </c>
    </row>
    <row r="63" spans="1:23" x14ac:dyDescent="0.25">
      <c r="A63" s="4">
        <v>8378627</v>
      </c>
      <c r="B63" s="4" t="s">
        <v>940</v>
      </c>
      <c r="C63" s="5" t="s">
        <v>941</v>
      </c>
      <c r="D63" s="6" t="s">
        <v>15</v>
      </c>
      <c r="E63" s="6" t="s">
        <v>652</v>
      </c>
      <c r="F63" s="6" t="s">
        <v>938</v>
      </c>
      <c r="G63" s="6" t="s">
        <v>942</v>
      </c>
      <c r="H63" s="6" t="s">
        <v>943</v>
      </c>
      <c r="I63" s="6" t="s">
        <v>62</v>
      </c>
      <c r="J63" s="6" t="s">
        <v>944</v>
      </c>
      <c r="K63" s="7">
        <v>18</v>
      </c>
      <c r="L63" s="6">
        <v>567476</v>
      </c>
      <c r="M63" s="6">
        <v>228829</v>
      </c>
      <c r="N63" s="6">
        <v>1</v>
      </c>
      <c r="O63" s="37"/>
      <c r="P63" s="37"/>
      <c r="Q63" s="37"/>
      <c r="R63" s="38">
        <f t="shared" si="1"/>
        <v>0</v>
      </c>
      <c r="S63" s="39">
        <f t="shared" si="5"/>
        <v>0</v>
      </c>
      <c r="T63" s="37"/>
      <c r="U63" s="37"/>
      <c r="V63" s="38">
        <f t="shared" si="3"/>
        <v>0</v>
      </c>
      <c r="W63" s="39">
        <f t="shared" si="6"/>
        <v>0</v>
      </c>
    </row>
    <row r="64" spans="1:23" x14ac:dyDescent="0.25">
      <c r="A64" s="4">
        <v>7874289</v>
      </c>
      <c r="B64" s="4" t="s">
        <v>945</v>
      </c>
      <c r="C64" s="5" t="s">
        <v>946</v>
      </c>
      <c r="D64" s="6" t="s">
        <v>15</v>
      </c>
      <c r="E64" s="6" t="s">
        <v>652</v>
      </c>
      <c r="F64" s="6" t="s">
        <v>938</v>
      </c>
      <c r="G64" s="6" t="s">
        <v>947</v>
      </c>
      <c r="H64" s="6" t="s">
        <v>948</v>
      </c>
      <c r="I64" s="6" t="s">
        <v>62</v>
      </c>
      <c r="J64" s="6" t="s">
        <v>22</v>
      </c>
      <c r="K64" s="7">
        <v>230</v>
      </c>
      <c r="L64" s="6">
        <v>567897</v>
      </c>
      <c r="M64" s="6">
        <v>234051</v>
      </c>
      <c r="N64" s="6">
        <v>1</v>
      </c>
      <c r="O64" s="37"/>
      <c r="P64" s="37"/>
      <c r="Q64" s="37"/>
      <c r="R64" s="38">
        <f t="shared" si="1"/>
        <v>0</v>
      </c>
      <c r="S64" s="39">
        <f t="shared" si="5"/>
        <v>0</v>
      </c>
      <c r="T64" s="37"/>
      <c r="U64" s="37"/>
      <c r="V64" s="38">
        <f t="shared" si="3"/>
        <v>0</v>
      </c>
      <c r="W64" s="39">
        <f t="shared" si="6"/>
        <v>0</v>
      </c>
    </row>
    <row r="65" spans="1:23" x14ac:dyDescent="0.25">
      <c r="A65" s="4">
        <v>9473028</v>
      </c>
      <c r="B65" s="4" t="s">
        <v>949</v>
      </c>
      <c r="C65" s="5" t="s">
        <v>950</v>
      </c>
      <c r="D65" s="6" t="s">
        <v>15</v>
      </c>
      <c r="E65" s="6" t="s">
        <v>652</v>
      </c>
      <c r="F65" s="6" t="s">
        <v>938</v>
      </c>
      <c r="G65" s="6" t="s">
        <v>947</v>
      </c>
      <c r="H65" s="6" t="s">
        <v>948</v>
      </c>
      <c r="I65" s="6" t="s">
        <v>62</v>
      </c>
      <c r="J65" s="6" t="s">
        <v>429</v>
      </c>
      <c r="K65" s="7">
        <v>8</v>
      </c>
      <c r="L65" s="6">
        <v>567723</v>
      </c>
      <c r="M65" s="6">
        <v>234063</v>
      </c>
      <c r="N65" s="6">
        <v>1</v>
      </c>
      <c r="O65" s="37"/>
      <c r="P65" s="37"/>
      <c r="Q65" s="37"/>
      <c r="R65" s="38">
        <f t="shared" si="1"/>
        <v>0</v>
      </c>
      <c r="S65" s="39">
        <f t="shared" si="5"/>
        <v>0</v>
      </c>
      <c r="T65" s="37"/>
      <c r="U65" s="37"/>
      <c r="V65" s="38">
        <f t="shared" si="3"/>
        <v>0</v>
      </c>
      <c r="W65" s="39">
        <f t="shared" si="6"/>
        <v>0</v>
      </c>
    </row>
    <row r="66" spans="1:23" x14ac:dyDescent="0.25">
      <c r="A66" s="4">
        <v>2338877</v>
      </c>
      <c r="B66" s="4" t="s">
        <v>1012</v>
      </c>
      <c r="C66" s="5" t="s">
        <v>1013</v>
      </c>
      <c r="D66" s="6" t="s">
        <v>15</v>
      </c>
      <c r="E66" s="6" t="s">
        <v>652</v>
      </c>
      <c r="F66" s="6" t="s">
        <v>1007</v>
      </c>
      <c r="G66" s="6" t="s">
        <v>1014</v>
      </c>
      <c r="H66" s="6" t="s">
        <v>1015</v>
      </c>
      <c r="I66" s="6" t="s">
        <v>289</v>
      </c>
      <c r="J66" s="6" t="s">
        <v>290</v>
      </c>
      <c r="K66" s="7">
        <v>9</v>
      </c>
      <c r="L66" s="6">
        <v>557231</v>
      </c>
      <c r="M66" s="6">
        <v>258959</v>
      </c>
      <c r="N66" s="6">
        <v>1</v>
      </c>
      <c r="O66" s="37"/>
      <c r="P66" s="37"/>
      <c r="Q66" s="37"/>
      <c r="R66" s="38">
        <f t="shared" si="1"/>
        <v>0</v>
      </c>
      <c r="S66" s="39">
        <f t="shared" si="5"/>
        <v>0</v>
      </c>
      <c r="T66" s="37"/>
      <c r="U66" s="37"/>
      <c r="V66" s="38">
        <f t="shared" si="3"/>
        <v>0</v>
      </c>
      <c r="W66" s="39">
        <f t="shared" si="6"/>
        <v>0</v>
      </c>
    </row>
    <row r="67" spans="1:23" x14ac:dyDescent="0.25">
      <c r="A67" s="4">
        <v>2339235</v>
      </c>
      <c r="B67" s="4" t="s">
        <v>1016</v>
      </c>
      <c r="C67" s="5" t="s">
        <v>1017</v>
      </c>
      <c r="D67" s="6" t="s">
        <v>15</v>
      </c>
      <c r="E67" s="6" t="s">
        <v>652</v>
      </c>
      <c r="F67" s="6" t="s">
        <v>1007</v>
      </c>
      <c r="G67" s="6" t="s">
        <v>1018</v>
      </c>
      <c r="H67" s="6" t="s">
        <v>1019</v>
      </c>
      <c r="I67" s="6" t="s">
        <v>1020</v>
      </c>
      <c r="J67" s="6" t="s">
        <v>1021</v>
      </c>
      <c r="K67" s="7">
        <v>8</v>
      </c>
      <c r="L67" s="6">
        <v>563360</v>
      </c>
      <c r="M67" s="6">
        <v>252840</v>
      </c>
      <c r="N67" s="6">
        <v>1</v>
      </c>
      <c r="O67" s="37"/>
      <c r="P67" s="37"/>
      <c r="Q67" s="37"/>
      <c r="R67" s="38">
        <f t="shared" si="1"/>
        <v>0</v>
      </c>
      <c r="S67" s="39">
        <f t="shared" si="5"/>
        <v>0</v>
      </c>
      <c r="T67" s="37"/>
      <c r="U67" s="37"/>
      <c r="V67" s="38">
        <f t="shared" si="3"/>
        <v>0</v>
      </c>
      <c r="W67" s="39">
        <f t="shared" si="6"/>
        <v>0</v>
      </c>
    </row>
    <row r="68" spans="1:23" x14ac:dyDescent="0.25">
      <c r="A68" s="4">
        <v>2341783</v>
      </c>
      <c r="B68" s="4" t="s">
        <v>1022</v>
      </c>
      <c r="C68" s="5" t="s">
        <v>1023</v>
      </c>
      <c r="D68" s="6" t="s">
        <v>15</v>
      </c>
      <c r="E68" s="6" t="s">
        <v>652</v>
      </c>
      <c r="F68" s="6" t="s">
        <v>1007</v>
      </c>
      <c r="G68" s="6" t="s">
        <v>1024</v>
      </c>
      <c r="H68" s="6" t="s">
        <v>1007</v>
      </c>
      <c r="I68" s="6" t="s">
        <v>34</v>
      </c>
      <c r="J68" s="6" t="s">
        <v>35</v>
      </c>
      <c r="K68" s="7">
        <v>5</v>
      </c>
      <c r="L68" s="6">
        <v>560370</v>
      </c>
      <c r="M68" s="6">
        <v>254832</v>
      </c>
      <c r="N68" s="6">
        <v>1</v>
      </c>
      <c r="O68" s="37"/>
      <c r="P68" s="37"/>
      <c r="Q68" s="37"/>
      <c r="R68" s="38">
        <f t="shared" si="1"/>
        <v>0</v>
      </c>
      <c r="S68" s="39">
        <f t="shared" si="5"/>
        <v>0</v>
      </c>
      <c r="T68" s="37"/>
      <c r="U68" s="37"/>
      <c r="V68" s="38">
        <f t="shared" si="3"/>
        <v>0</v>
      </c>
      <c r="W68" s="39">
        <f t="shared" si="6"/>
        <v>0</v>
      </c>
    </row>
    <row r="69" spans="1:23" x14ac:dyDescent="0.25">
      <c r="A69" s="4">
        <v>2342851</v>
      </c>
      <c r="B69" s="4" t="s">
        <v>1030</v>
      </c>
      <c r="C69" s="5" t="s">
        <v>1031</v>
      </c>
      <c r="D69" s="6" t="s">
        <v>15</v>
      </c>
      <c r="E69" s="6" t="s">
        <v>652</v>
      </c>
      <c r="F69" s="6" t="s">
        <v>1032</v>
      </c>
      <c r="G69" s="6" t="s">
        <v>1033</v>
      </c>
      <c r="H69" s="6" t="s">
        <v>1034</v>
      </c>
      <c r="I69" s="6" t="s">
        <v>34</v>
      </c>
      <c r="J69" s="6" t="s">
        <v>35</v>
      </c>
      <c r="K69" s="7">
        <v>66</v>
      </c>
      <c r="L69" s="6">
        <v>556778</v>
      </c>
      <c r="M69" s="6">
        <v>246786</v>
      </c>
      <c r="N69" s="6">
        <v>1</v>
      </c>
      <c r="O69" s="37"/>
      <c r="P69" s="37"/>
      <c r="Q69" s="37"/>
      <c r="R69" s="38">
        <f t="shared" si="1"/>
        <v>0</v>
      </c>
      <c r="S69" s="39">
        <f t="shared" si="5"/>
        <v>0</v>
      </c>
      <c r="T69" s="37"/>
      <c r="U69" s="37"/>
      <c r="V69" s="38">
        <f t="shared" si="3"/>
        <v>0</v>
      </c>
      <c r="W69" s="39">
        <f t="shared" si="6"/>
        <v>0</v>
      </c>
    </row>
    <row r="70" spans="1:23" x14ac:dyDescent="0.25">
      <c r="A70" s="4">
        <v>2344542</v>
      </c>
      <c r="B70" s="4" t="s">
        <v>1037</v>
      </c>
      <c r="C70" s="5" t="s">
        <v>1038</v>
      </c>
      <c r="D70" s="6" t="s">
        <v>15</v>
      </c>
      <c r="E70" s="6" t="s">
        <v>652</v>
      </c>
      <c r="F70" s="6" t="s">
        <v>1032</v>
      </c>
      <c r="G70" s="6" t="s">
        <v>1039</v>
      </c>
      <c r="H70" s="6" t="s">
        <v>1040</v>
      </c>
      <c r="I70" s="6" t="s">
        <v>62</v>
      </c>
      <c r="J70" s="6" t="s">
        <v>22</v>
      </c>
      <c r="K70" s="7">
        <v>129</v>
      </c>
      <c r="L70" s="6">
        <v>551363</v>
      </c>
      <c r="M70" s="6">
        <v>247943</v>
      </c>
      <c r="N70" s="6">
        <v>1</v>
      </c>
      <c r="O70" s="37"/>
      <c r="P70" s="37"/>
      <c r="Q70" s="37"/>
      <c r="R70" s="38">
        <f t="shared" si="1"/>
        <v>0</v>
      </c>
      <c r="S70" s="39">
        <f t="shared" si="5"/>
        <v>0</v>
      </c>
      <c r="T70" s="37"/>
      <c r="U70" s="37"/>
      <c r="V70" s="38">
        <f t="shared" si="3"/>
        <v>0</v>
      </c>
      <c r="W70" s="39">
        <f t="shared" si="6"/>
        <v>0</v>
      </c>
    </row>
    <row r="71" spans="1:23" x14ac:dyDescent="0.25">
      <c r="A71" s="4">
        <v>2348157</v>
      </c>
      <c r="B71" s="4" t="s">
        <v>1042</v>
      </c>
      <c r="C71" s="5" t="s">
        <v>1043</v>
      </c>
      <c r="D71" s="6" t="s">
        <v>15</v>
      </c>
      <c r="E71" s="6" t="s">
        <v>652</v>
      </c>
      <c r="F71" s="6" t="s">
        <v>1032</v>
      </c>
      <c r="G71" s="6" t="s">
        <v>1044</v>
      </c>
      <c r="H71" s="6" t="s">
        <v>1045</v>
      </c>
      <c r="I71" s="6" t="s">
        <v>508</v>
      </c>
      <c r="J71" s="6" t="s">
        <v>64</v>
      </c>
      <c r="K71" s="7">
        <v>122</v>
      </c>
      <c r="L71" s="6">
        <v>559822</v>
      </c>
      <c r="M71" s="6">
        <v>248360</v>
      </c>
      <c r="N71" s="6">
        <v>1</v>
      </c>
      <c r="O71" s="37"/>
      <c r="P71" s="37"/>
      <c r="Q71" s="37"/>
      <c r="R71" s="38">
        <f t="shared" si="1"/>
        <v>0</v>
      </c>
      <c r="S71" s="39">
        <f t="shared" si="5"/>
        <v>0</v>
      </c>
      <c r="T71" s="37"/>
      <c r="U71" s="37"/>
      <c r="V71" s="38">
        <f t="shared" si="3"/>
        <v>0</v>
      </c>
      <c r="W71" s="39">
        <f t="shared" si="6"/>
        <v>0</v>
      </c>
    </row>
    <row r="72" spans="1:23" x14ac:dyDescent="0.25">
      <c r="A72" s="4">
        <v>2352739</v>
      </c>
      <c r="B72" s="4" t="s">
        <v>1049</v>
      </c>
      <c r="C72" s="5" t="s">
        <v>1050</v>
      </c>
      <c r="D72" s="6" t="s">
        <v>15</v>
      </c>
      <c r="E72" s="6" t="s">
        <v>652</v>
      </c>
      <c r="F72" s="6" t="s">
        <v>1051</v>
      </c>
      <c r="G72" s="6" t="s">
        <v>1052</v>
      </c>
      <c r="H72" s="6" t="s">
        <v>1053</v>
      </c>
      <c r="I72" s="6" t="s">
        <v>1054</v>
      </c>
      <c r="J72" s="6" t="s">
        <v>440</v>
      </c>
      <c r="K72" s="7">
        <v>111</v>
      </c>
      <c r="L72" s="6">
        <v>568567</v>
      </c>
      <c r="M72" s="6">
        <v>253910</v>
      </c>
      <c r="N72" s="6">
        <v>1</v>
      </c>
      <c r="O72" s="37"/>
      <c r="P72" s="37"/>
      <c r="Q72" s="37"/>
      <c r="R72" s="38">
        <f t="shared" si="1"/>
        <v>0</v>
      </c>
      <c r="S72" s="39">
        <f t="shared" si="5"/>
        <v>0</v>
      </c>
      <c r="T72" s="37"/>
      <c r="U72" s="37"/>
      <c r="V72" s="38">
        <f t="shared" si="3"/>
        <v>0</v>
      </c>
      <c r="W72" s="39">
        <f t="shared" si="6"/>
        <v>0</v>
      </c>
    </row>
    <row r="73" spans="1:23" x14ac:dyDescent="0.25">
      <c r="A73" s="4">
        <v>2353194</v>
      </c>
      <c r="B73" s="4" t="s">
        <v>1055</v>
      </c>
      <c r="C73" s="5" t="s">
        <v>1056</v>
      </c>
      <c r="D73" s="6" t="s">
        <v>15</v>
      </c>
      <c r="E73" s="6" t="s">
        <v>652</v>
      </c>
      <c r="F73" s="6" t="s">
        <v>1051</v>
      </c>
      <c r="G73" s="6" t="s">
        <v>1052</v>
      </c>
      <c r="H73" s="6" t="s">
        <v>1053</v>
      </c>
      <c r="I73" s="6" t="s">
        <v>1057</v>
      </c>
      <c r="J73" s="6" t="s">
        <v>1058</v>
      </c>
      <c r="K73" s="7" t="s">
        <v>1059</v>
      </c>
      <c r="L73" s="6">
        <v>568996</v>
      </c>
      <c r="M73" s="6">
        <v>250706</v>
      </c>
      <c r="N73" s="6">
        <v>1</v>
      </c>
      <c r="O73" s="37"/>
      <c r="P73" s="37"/>
      <c r="Q73" s="37"/>
      <c r="R73" s="38">
        <f t="shared" si="1"/>
        <v>0</v>
      </c>
      <c r="S73" s="39">
        <f t="shared" si="5"/>
        <v>0</v>
      </c>
      <c r="T73" s="37"/>
      <c r="U73" s="37"/>
      <c r="V73" s="38">
        <f t="shared" si="3"/>
        <v>0</v>
      </c>
      <c r="W73" s="39">
        <f t="shared" si="6"/>
        <v>0</v>
      </c>
    </row>
    <row r="74" spans="1:23" x14ac:dyDescent="0.25">
      <c r="A74" s="4">
        <v>2355021</v>
      </c>
      <c r="B74" s="4" t="s">
        <v>1060</v>
      </c>
      <c r="C74" s="5" t="s">
        <v>1061</v>
      </c>
      <c r="D74" s="6" t="s">
        <v>15</v>
      </c>
      <c r="E74" s="6" t="s">
        <v>652</v>
      </c>
      <c r="F74" s="6" t="s">
        <v>1051</v>
      </c>
      <c r="G74" s="6" t="s">
        <v>1062</v>
      </c>
      <c r="H74" s="6" t="s">
        <v>1063</v>
      </c>
      <c r="I74" s="6" t="s">
        <v>233</v>
      </c>
      <c r="J74" s="6" t="s">
        <v>234</v>
      </c>
      <c r="K74" s="7">
        <v>72</v>
      </c>
      <c r="L74" s="6">
        <v>565341</v>
      </c>
      <c r="M74" s="6">
        <v>256562</v>
      </c>
      <c r="N74" s="6">
        <v>1</v>
      </c>
      <c r="O74" s="37"/>
      <c r="P74" s="37"/>
      <c r="Q74" s="37"/>
      <c r="R74" s="38">
        <f t="shared" si="1"/>
        <v>0</v>
      </c>
      <c r="S74" s="39">
        <f t="shared" si="5"/>
        <v>0</v>
      </c>
      <c r="T74" s="37"/>
      <c r="U74" s="37"/>
      <c r="V74" s="38">
        <f t="shared" si="3"/>
        <v>0</v>
      </c>
      <c r="W74" s="39">
        <f t="shared" si="6"/>
        <v>0</v>
      </c>
    </row>
    <row r="75" spans="1:23" x14ac:dyDescent="0.25">
      <c r="A75" s="4">
        <v>2357110</v>
      </c>
      <c r="B75" s="4" t="s">
        <v>1064</v>
      </c>
      <c r="C75" s="5" t="s">
        <v>1065</v>
      </c>
      <c r="D75" s="6" t="s">
        <v>15</v>
      </c>
      <c r="E75" s="6" t="s">
        <v>652</v>
      </c>
      <c r="F75" s="6" t="s">
        <v>1051</v>
      </c>
      <c r="G75" s="6" t="s">
        <v>1066</v>
      </c>
      <c r="H75" s="6" t="s">
        <v>1067</v>
      </c>
      <c r="I75" s="6" t="s">
        <v>1068</v>
      </c>
      <c r="J75" s="6" t="s">
        <v>944</v>
      </c>
      <c r="K75" s="7">
        <v>1</v>
      </c>
      <c r="L75" s="6">
        <v>566612</v>
      </c>
      <c r="M75" s="6">
        <v>254109</v>
      </c>
      <c r="N75" s="6">
        <v>1</v>
      </c>
      <c r="O75" s="37"/>
      <c r="P75" s="37"/>
      <c r="Q75" s="37"/>
      <c r="R75" s="38">
        <f t="shared" si="1"/>
        <v>0</v>
      </c>
      <c r="S75" s="39">
        <f t="shared" si="5"/>
        <v>0</v>
      </c>
      <c r="T75" s="37"/>
      <c r="U75" s="37"/>
      <c r="V75" s="38">
        <f t="shared" si="3"/>
        <v>0</v>
      </c>
      <c r="W75" s="39">
        <f t="shared" si="6"/>
        <v>0</v>
      </c>
    </row>
    <row r="76" spans="1:23" x14ac:dyDescent="0.25">
      <c r="A76" s="4">
        <v>2291710</v>
      </c>
      <c r="B76" s="4" t="s">
        <v>2987</v>
      </c>
      <c r="C76" s="5" t="s">
        <v>2988</v>
      </c>
      <c r="D76" s="6" t="s">
        <v>15</v>
      </c>
      <c r="E76" s="6" t="s">
        <v>652</v>
      </c>
      <c r="F76" s="6" t="s">
        <v>703</v>
      </c>
      <c r="G76" s="6" t="s">
        <v>2989</v>
      </c>
      <c r="H76" s="6" t="s">
        <v>703</v>
      </c>
      <c r="I76" s="6" t="s">
        <v>233</v>
      </c>
      <c r="J76" s="6" t="s">
        <v>234</v>
      </c>
      <c r="K76" s="7">
        <v>22</v>
      </c>
      <c r="L76" s="6">
        <v>545834</v>
      </c>
      <c r="M76" s="6">
        <v>252142</v>
      </c>
      <c r="N76" s="6">
        <v>1</v>
      </c>
      <c r="O76" s="37"/>
      <c r="P76" s="37"/>
      <c r="Q76" s="37"/>
      <c r="R76" s="38">
        <f t="shared" si="1"/>
        <v>0</v>
      </c>
      <c r="S76" s="39">
        <f t="shared" si="5"/>
        <v>0</v>
      </c>
      <c r="T76" s="37"/>
      <c r="U76" s="37"/>
      <c r="V76" s="38">
        <f t="shared" si="3"/>
        <v>0</v>
      </c>
      <c r="W76" s="39">
        <f t="shared" si="6"/>
        <v>0</v>
      </c>
    </row>
    <row r="77" spans="1:23" x14ac:dyDescent="0.25">
      <c r="A77" s="4">
        <v>2291044</v>
      </c>
      <c r="B77" s="4" t="s">
        <v>2990</v>
      </c>
      <c r="C77" s="5" t="s">
        <v>2991</v>
      </c>
      <c r="D77" s="6" t="s">
        <v>15</v>
      </c>
      <c r="E77" s="6" t="s">
        <v>652</v>
      </c>
      <c r="F77" s="6" t="s">
        <v>703</v>
      </c>
      <c r="G77" s="6" t="s">
        <v>2989</v>
      </c>
      <c r="H77" s="6" t="s">
        <v>703</v>
      </c>
      <c r="I77" s="6" t="s">
        <v>508</v>
      </c>
      <c r="J77" s="6" t="s">
        <v>64</v>
      </c>
      <c r="K77" s="7">
        <v>15</v>
      </c>
      <c r="L77" s="6">
        <v>545596</v>
      </c>
      <c r="M77" s="6">
        <v>252088</v>
      </c>
      <c r="N77" s="6">
        <v>1</v>
      </c>
      <c r="O77" s="37"/>
      <c r="P77" s="37"/>
      <c r="Q77" s="37"/>
      <c r="R77" s="38">
        <f t="shared" si="1"/>
        <v>0</v>
      </c>
      <c r="S77" s="39">
        <f t="shared" si="5"/>
        <v>0</v>
      </c>
      <c r="T77" s="37"/>
      <c r="U77" s="37"/>
      <c r="V77" s="38">
        <f t="shared" si="3"/>
        <v>0</v>
      </c>
      <c r="W77" s="39">
        <f t="shared" si="6"/>
        <v>0</v>
      </c>
    </row>
    <row r="78" spans="1:23" x14ac:dyDescent="0.25">
      <c r="A78" s="4">
        <v>2290605</v>
      </c>
      <c r="B78" s="4" t="s">
        <v>2992</v>
      </c>
      <c r="C78" s="5" t="s">
        <v>2993</v>
      </c>
      <c r="D78" s="6" t="s">
        <v>15</v>
      </c>
      <c r="E78" s="6" t="s">
        <v>652</v>
      </c>
      <c r="F78" s="6" t="s">
        <v>703</v>
      </c>
      <c r="G78" s="6" t="s">
        <v>2989</v>
      </c>
      <c r="H78" s="6" t="s">
        <v>703</v>
      </c>
      <c r="I78" s="6" t="s">
        <v>2994</v>
      </c>
      <c r="J78" s="6" t="s">
        <v>2995</v>
      </c>
      <c r="K78" s="7">
        <v>2</v>
      </c>
      <c r="L78" s="6">
        <v>545176</v>
      </c>
      <c r="M78" s="6">
        <v>252543</v>
      </c>
      <c r="N78" s="6">
        <v>1</v>
      </c>
      <c r="O78" s="37"/>
      <c r="P78" s="37"/>
      <c r="Q78" s="37"/>
      <c r="R78" s="38">
        <f t="shared" si="1"/>
        <v>0</v>
      </c>
      <c r="S78" s="39">
        <f t="shared" si="5"/>
        <v>0</v>
      </c>
      <c r="T78" s="37"/>
      <c r="U78" s="37"/>
      <c r="V78" s="38">
        <f t="shared" si="3"/>
        <v>0</v>
      </c>
      <c r="W78" s="39">
        <f t="shared" si="6"/>
        <v>0</v>
      </c>
    </row>
    <row r="79" spans="1:23" x14ac:dyDescent="0.25">
      <c r="A79" s="4">
        <v>2291891</v>
      </c>
      <c r="B79" s="4" t="s">
        <v>2996</v>
      </c>
      <c r="C79" s="5" t="s">
        <v>2997</v>
      </c>
      <c r="D79" s="6" t="s">
        <v>15</v>
      </c>
      <c r="E79" s="6" t="s">
        <v>652</v>
      </c>
      <c r="F79" s="6" t="s">
        <v>703</v>
      </c>
      <c r="G79" s="6" t="s">
        <v>2989</v>
      </c>
      <c r="H79" s="6" t="s">
        <v>703</v>
      </c>
      <c r="I79" s="6" t="s">
        <v>2998</v>
      </c>
      <c r="J79" s="6" t="s">
        <v>2999</v>
      </c>
      <c r="K79" s="7">
        <v>3</v>
      </c>
      <c r="L79" s="6">
        <v>545032</v>
      </c>
      <c r="M79" s="6">
        <v>252151</v>
      </c>
      <c r="N79" s="6">
        <v>1</v>
      </c>
      <c r="O79" s="37"/>
      <c r="P79" s="37"/>
      <c r="Q79" s="37"/>
      <c r="R79" s="38">
        <f t="shared" si="1"/>
        <v>0</v>
      </c>
      <c r="S79" s="39">
        <f t="shared" si="5"/>
        <v>0</v>
      </c>
      <c r="T79" s="37"/>
      <c r="U79" s="37"/>
      <c r="V79" s="38">
        <f t="shared" si="3"/>
        <v>0</v>
      </c>
      <c r="W79" s="39">
        <f t="shared" si="6"/>
        <v>0</v>
      </c>
    </row>
    <row r="80" spans="1:23" x14ac:dyDescent="0.25">
      <c r="A80" s="4">
        <v>2290369</v>
      </c>
      <c r="B80" s="4" t="s">
        <v>3000</v>
      </c>
      <c r="C80" s="5" t="s">
        <v>3001</v>
      </c>
      <c r="D80" s="6" t="s">
        <v>15</v>
      </c>
      <c r="E80" s="6" t="s">
        <v>652</v>
      </c>
      <c r="F80" s="6" t="s">
        <v>703</v>
      </c>
      <c r="G80" s="6" t="s">
        <v>2989</v>
      </c>
      <c r="H80" s="6" t="s">
        <v>703</v>
      </c>
      <c r="I80" s="6" t="s">
        <v>2998</v>
      </c>
      <c r="J80" s="6" t="s">
        <v>2999</v>
      </c>
      <c r="K80" s="7">
        <v>7</v>
      </c>
      <c r="L80" s="6">
        <v>544853</v>
      </c>
      <c r="M80" s="6">
        <v>252032</v>
      </c>
      <c r="N80" s="6">
        <v>1</v>
      </c>
      <c r="O80" s="37"/>
      <c r="P80" s="37"/>
      <c r="Q80" s="37"/>
      <c r="R80" s="38">
        <f t="shared" si="1"/>
        <v>0</v>
      </c>
      <c r="S80" s="39">
        <f t="shared" si="5"/>
        <v>0</v>
      </c>
      <c r="T80" s="37"/>
      <c r="U80" s="37"/>
      <c r="V80" s="38">
        <f t="shared" si="3"/>
        <v>0</v>
      </c>
      <c r="W80" s="39">
        <f t="shared" si="6"/>
        <v>0</v>
      </c>
    </row>
    <row r="81" spans="1:23" x14ac:dyDescent="0.25">
      <c r="A81" s="4">
        <v>2291943</v>
      </c>
      <c r="B81" s="4" t="s">
        <v>3002</v>
      </c>
      <c r="C81" s="5" t="s">
        <v>3003</v>
      </c>
      <c r="D81" s="6" t="s">
        <v>15</v>
      </c>
      <c r="E81" s="6" t="s">
        <v>652</v>
      </c>
      <c r="F81" s="6" t="s">
        <v>703</v>
      </c>
      <c r="G81" s="6" t="s">
        <v>2989</v>
      </c>
      <c r="H81" s="6" t="s">
        <v>703</v>
      </c>
      <c r="I81" s="6" t="s">
        <v>34</v>
      </c>
      <c r="J81" s="6" t="s">
        <v>35</v>
      </c>
      <c r="K81" s="7">
        <v>7</v>
      </c>
      <c r="L81" s="6">
        <v>545323</v>
      </c>
      <c r="M81" s="6">
        <v>252367</v>
      </c>
      <c r="N81" s="6">
        <v>1</v>
      </c>
      <c r="O81" s="37"/>
      <c r="P81" s="37"/>
      <c r="Q81" s="37"/>
      <c r="R81" s="38">
        <f t="shared" ref="R81:R90" si="7">ROUND(Q81*0.23,2)</f>
        <v>0</v>
      </c>
      <c r="S81" s="39">
        <f t="shared" si="5"/>
        <v>0</v>
      </c>
      <c r="T81" s="37"/>
      <c r="U81" s="37"/>
      <c r="V81" s="38">
        <f t="shared" ref="V81:V90" si="8">ROUND(U81*0.23,2)</f>
        <v>0</v>
      </c>
      <c r="W81" s="39">
        <f t="shared" si="6"/>
        <v>0</v>
      </c>
    </row>
    <row r="82" spans="1:23" x14ac:dyDescent="0.25">
      <c r="A82" s="4">
        <v>2315735</v>
      </c>
      <c r="B82" s="4" t="s">
        <v>3044</v>
      </c>
      <c r="C82" s="5" t="s">
        <v>3045</v>
      </c>
      <c r="D82" s="6" t="s">
        <v>15</v>
      </c>
      <c r="E82" s="6" t="s">
        <v>652</v>
      </c>
      <c r="F82" s="6" t="s">
        <v>861</v>
      </c>
      <c r="G82" s="6" t="s">
        <v>3046</v>
      </c>
      <c r="H82" s="6" t="s">
        <v>861</v>
      </c>
      <c r="I82" s="6" t="s">
        <v>2794</v>
      </c>
      <c r="J82" s="6" t="s">
        <v>2795</v>
      </c>
      <c r="K82" s="7">
        <v>25</v>
      </c>
      <c r="L82" s="6">
        <v>560566</v>
      </c>
      <c r="M82" s="6">
        <v>263143</v>
      </c>
      <c r="N82" s="6">
        <v>1</v>
      </c>
      <c r="O82" s="37"/>
      <c r="P82" s="37"/>
      <c r="Q82" s="37"/>
      <c r="R82" s="38">
        <f t="shared" si="7"/>
        <v>0</v>
      </c>
      <c r="S82" s="39">
        <f t="shared" si="5"/>
        <v>0</v>
      </c>
      <c r="T82" s="37"/>
      <c r="U82" s="37"/>
      <c r="V82" s="38">
        <f t="shared" si="8"/>
        <v>0</v>
      </c>
      <c r="W82" s="39">
        <f t="shared" si="6"/>
        <v>0</v>
      </c>
    </row>
    <row r="83" spans="1:23" x14ac:dyDescent="0.25">
      <c r="A83" s="4">
        <v>2316436</v>
      </c>
      <c r="B83" s="4" t="s">
        <v>3047</v>
      </c>
      <c r="C83" s="5" t="s">
        <v>3048</v>
      </c>
      <c r="D83" s="6" t="s">
        <v>15</v>
      </c>
      <c r="E83" s="6" t="s">
        <v>652</v>
      </c>
      <c r="F83" s="6" t="s">
        <v>861</v>
      </c>
      <c r="G83" s="6" t="s">
        <v>3046</v>
      </c>
      <c r="H83" s="6" t="s">
        <v>861</v>
      </c>
      <c r="I83" s="6" t="s">
        <v>3049</v>
      </c>
      <c r="J83" s="6" t="s">
        <v>3050</v>
      </c>
      <c r="K83" s="7">
        <v>30</v>
      </c>
      <c r="L83" s="6">
        <v>560346</v>
      </c>
      <c r="M83" s="6">
        <v>262062</v>
      </c>
      <c r="N83" s="6">
        <v>1</v>
      </c>
      <c r="O83" s="37"/>
      <c r="P83" s="37"/>
      <c r="Q83" s="37"/>
      <c r="R83" s="38">
        <f t="shared" si="7"/>
        <v>0</v>
      </c>
      <c r="S83" s="39">
        <f t="shared" si="5"/>
        <v>0</v>
      </c>
      <c r="T83" s="37"/>
      <c r="U83" s="37"/>
      <c r="V83" s="38">
        <f t="shared" si="8"/>
        <v>0</v>
      </c>
      <c r="W83" s="39">
        <f t="shared" si="6"/>
        <v>0</v>
      </c>
    </row>
    <row r="84" spans="1:23" x14ac:dyDescent="0.25">
      <c r="A84" s="4">
        <v>8866559</v>
      </c>
      <c r="B84" s="4" t="s">
        <v>3051</v>
      </c>
      <c r="C84" s="5" t="s">
        <v>3052</v>
      </c>
      <c r="D84" s="6" t="s">
        <v>15</v>
      </c>
      <c r="E84" s="6" t="s">
        <v>652</v>
      </c>
      <c r="F84" s="6" t="s">
        <v>861</v>
      </c>
      <c r="G84" s="6" t="s">
        <v>3046</v>
      </c>
      <c r="H84" s="6" t="s">
        <v>861</v>
      </c>
      <c r="I84" s="6" t="s">
        <v>3049</v>
      </c>
      <c r="J84" s="6" t="s">
        <v>3050</v>
      </c>
      <c r="K84" s="7">
        <v>32</v>
      </c>
      <c r="L84" s="6">
        <v>560210</v>
      </c>
      <c r="M84" s="6">
        <v>262059</v>
      </c>
      <c r="N84" s="6">
        <v>1</v>
      </c>
      <c r="O84" s="37"/>
      <c r="P84" s="37"/>
      <c r="Q84" s="37"/>
      <c r="R84" s="38">
        <f t="shared" si="7"/>
        <v>0</v>
      </c>
      <c r="S84" s="39">
        <f t="shared" si="5"/>
        <v>0</v>
      </c>
      <c r="T84" s="37"/>
      <c r="U84" s="37"/>
      <c r="V84" s="38">
        <f t="shared" si="8"/>
        <v>0</v>
      </c>
      <c r="W84" s="39">
        <f t="shared" si="6"/>
        <v>0</v>
      </c>
    </row>
    <row r="85" spans="1:23" x14ac:dyDescent="0.25">
      <c r="A85" s="4">
        <v>2320284</v>
      </c>
      <c r="B85" s="4" t="s">
        <v>3060</v>
      </c>
      <c r="C85" s="5" t="s">
        <v>3061</v>
      </c>
      <c r="D85" s="6" t="s">
        <v>15</v>
      </c>
      <c r="E85" s="6" t="s">
        <v>652</v>
      </c>
      <c r="F85" s="6" t="s">
        <v>874</v>
      </c>
      <c r="G85" s="6" t="s">
        <v>3055</v>
      </c>
      <c r="H85" s="6" t="s">
        <v>874</v>
      </c>
      <c r="I85" s="6" t="s">
        <v>1395</v>
      </c>
      <c r="J85" s="6" t="s">
        <v>1396</v>
      </c>
      <c r="K85" s="7" t="s">
        <v>1890</v>
      </c>
      <c r="L85" s="6">
        <v>558963</v>
      </c>
      <c r="M85" s="6">
        <v>234541</v>
      </c>
      <c r="N85" s="6">
        <v>1</v>
      </c>
      <c r="O85" s="37"/>
      <c r="P85" s="37"/>
      <c r="Q85" s="37"/>
      <c r="R85" s="38">
        <f t="shared" si="7"/>
        <v>0</v>
      </c>
      <c r="S85" s="39">
        <f t="shared" si="5"/>
        <v>0</v>
      </c>
      <c r="T85" s="37"/>
      <c r="U85" s="37"/>
      <c r="V85" s="38">
        <f t="shared" si="8"/>
        <v>0</v>
      </c>
      <c r="W85" s="39">
        <f t="shared" si="6"/>
        <v>0</v>
      </c>
    </row>
    <row r="86" spans="1:23" x14ac:dyDescent="0.25">
      <c r="A86" s="4">
        <v>2322431</v>
      </c>
      <c r="B86" s="4" t="s">
        <v>3062</v>
      </c>
      <c r="C86" s="5" t="s">
        <v>3063</v>
      </c>
      <c r="D86" s="6" t="s">
        <v>15</v>
      </c>
      <c r="E86" s="6" t="s">
        <v>652</v>
      </c>
      <c r="F86" s="6" t="s">
        <v>874</v>
      </c>
      <c r="G86" s="6" t="s">
        <v>3055</v>
      </c>
      <c r="H86" s="6" t="s">
        <v>874</v>
      </c>
      <c r="I86" s="6" t="s">
        <v>615</v>
      </c>
      <c r="J86" s="6" t="s">
        <v>616</v>
      </c>
      <c r="K86" s="7">
        <v>4</v>
      </c>
      <c r="L86" s="6">
        <v>559240</v>
      </c>
      <c r="M86" s="6">
        <v>233466</v>
      </c>
      <c r="N86" s="6">
        <v>1</v>
      </c>
      <c r="O86" s="37"/>
      <c r="P86" s="37"/>
      <c r="Q86" s="37"/>
      <c r="R86" s="38">
        <f t="shared" si="7"/>
        <v>0</v>
      </c>
      <c r="S86" s="39">
        <f t="shared" si="5"/>
        <v>0</v>
      </c>
      <c r="T86" s="37"/>
      <c r="U86" s="37"/>
      <c r="V86" s="38">
        <f t="shared" si="8"/>
        <v>0</v>
      </c>
      <c r="W86" s="39">
        <f t="shared" si="6"/>
        <v>0</v>
      </c>
    </row>
    <row r="87" spans="1:23" x14ac:dyDescent="0.25">
      <c r="A87" s="4">
        <v>2322483</v>
      </c>
      <c r="B87" s="4" t="s">
        <v>3068</v>
      </c>
      <c r="C87" s="5" t="s">
        <v>3069</v>
      </c>
      <c r="D87" s="6" t="s">
        <v>15</v>
      </c>
      <c r="E87" s="6" t="s">
        <v>652</v>
      </c>
      <c r="F87" s="6" t="s">
        <v>874</v>
      </c>
      <c r="G87" s="6" t="s">
        <v>3055</v>
      </c>
      <c r="H87" s="6" t="s">
        <v>874</v>
      </c>
      <c r="I87" s="6" t="s">
        <v>1641</v>
      </c>
      <c r="J87" s="6" t="s">
        <v>1642</v>
      </c>
      <c r="K87" s="7">
        <v>9</v>
      </c>
      <c r="L87" s="6">
        <v>559141</v>
      </c>
      <c r="M87" s="6">
        <v>234316</v>
      </c>
      <c r="N87" s="6">
        <v>1</v>
      </c>
      <c r="O87" s="37"/>
      <c r="P87" s="37"/>
      <c r="Q87" s="37"/>
      <c r="R87" s="38">
        <f t="shared" si="7"/>
        <v>0</v>
      </c>
      <c r="S87" s="39">
        <f t="shared" ref="S87:S90" si="9">ROUND(Q87,2)+R87</f>
        <v>0</v>
      </c>
      <c r="T87" s="37"/>
      <c r="U87" s="37"/>
      <c r="V87" s="38">
        <f t="shared" si="8"/>
        <v>0</v>
      </c>
      <c r="W87" s="39">
        <f t="shared" ref="W87:W90" si="10">ROUND(U87,2)+V87</f>
        <v>0</v>
      </c>
    </row>
    <row r="88" spans="1:23" x14ac:dyDescent="0.25">
      <c r="A88" s="4">
        <v>7841935</v>
      </c>
      <c r="B88" s="4" t="s">
        <v>3070</v>
      </c>
      <c r="C88" s="5" t="s">
        <v>3071</v>
      </c>
      <c r="D88" s="6" t="s">
        <v>15</v>
      </c>
      <c r="E88" s="6" t="s">
        <v>652</v>
      </c>
      <c r="F88" s="6" t="s">
        <v>874</v>
      </c>
      <c r="G88" s="6" t="s">
        <v>3055</v>
      </c>
      <c r="H88" s="6" t="s">
        <v>874</v>
      </c>
      <c r="I88" s="6" t="s">
        <v>3072</v>
      </c>
      <c r="J88" s="6" t="s">
        <v>3073</v>
      </c>
      <c r="K88" s="7" t="s">
        <v>3074</v>
      </c>
      <c r="L88" s="6">
        <v>559294</v>
      </c>
      <c r="M88" s="6">
        <v>234629</v>
      </c>
      <c r="N88" s="6">
        <v>1</v>
      </c>
      <c r="O88" s="37"/>
      <c r="P88" s="37"/>
      <c r="Q88" s="37"/>
      <c r="R88" s="38">
        <f t="shared" si="7"/>
        <v>0</v>
      </c>
      <c r="S88" s="39">
        <f t="shared" si="9"/>
        <v>0</v>
      </c>
      <c r="T88" s="37"/>
      <c r="U88" s="37"/>
      <c r="V88" s="38">
        <f t="shared" si="8"/>
        <v>0</v>
      </c>
      <c r="W88" s="39">
        <f t="shared" si="10"/>
        <v>0</v>
      </c>
    </row>
    <row r="89" spans="1:23" x14ac:dyDescent="0.25">
      <c r="A89" s="4">
        <v>7744227</v>
      </c>
      <c r="B89" s="4" t="s">
        <v>3075</v>
      </c>
      <c r="C89" s="5" t="s">
        <v>3076</v>
      </c>
      <c r="D89" s="6" t="s">
        <v>15</v>
      </c>
      <c r="E89" s="6" t="s">
        <v>652</v>
      </c>
      <c r="F89" s="6" t="s">
        <v>874</v>
      </c>
      <c r="G89" s="6" t="s">
        <v>3055</v>
      </c>
      <c r="H89" s="6" t="s">
        <v>874</v>
      </c>
      <c r="I89" s="6" t="s">
        <v>3072</v>
      </c>
      <c r="J89" s="6" t="s">
        <v>3073</v>
      </c>
      <c r="K89" s="7" t="s">
        <v>3074</v>
      </c>
      <c r="L89" s="6">
        <v>559309</v>
      </c>
      <c r="M89" s="6">
        <v>234618</v>
      </c>
      <c r="N89" s="6">
        <v>1</v>
      </c>
      <c r="O89" s="37"/>
      <c r="P89" s="37"/>
      <c r="Q89" s="37"/>
      <c r="R89" s="38">
        <f t="shared" si="7"/>
        <v>0</v>
      </c>
      <c r="S89" s="39">
        <f t="shared" si="9"/>
        <v>0</v>
      </c>
      <c r="T89" s="37"/>
      <c r="U89" s="37"/>
      <c r="V89" s="38">
        <f t="shared" si="8"/>
        <v>0</v>
      </c>
      <c r="W89" s="39">
        <f t="shared" si="10"/>
        <v>0</v>
      </c>
    </row>
    <row r="90" spans="1:23" x14ac:dyDescent="0.25">
      <c r="A90" s="4">
        <v>2328746</v>
      </c>
      <c r="B90" s="4" t="s">
        <v>3077</v>
      </c>
      <c r="C90" s="5" t="s">
        <v>3078</v>
      </c>
      <c r="D90" s="6" t="s">
        <v>15</v>
      </c>
      <c r="E90" s="6" t="s">
        <v>652</v>
      </c>
      <c r="F90" s="6" t="s">
        <v>912</v>
      </c>
      <c r="G90" s="6" t="s">
        <v>3079</v>
      </c>
      <c r="H90" s="6" t="s">
        <v>912</v>
      </c>
      <c r="I90" s="6" t="s">
        <v>3080</v>
      </c>
      <c r="J90" s="6" t="s">
        <v>1145</v>
      </c>
      <c r="K90" s="7">
        <v>2</v>
      </c>
      <c r="L90" s="6">
        <v>577367</v>
      </c>
      <c r="M90" s="6">
        <v>264746</v>
      </c>
      <c r="N90" s="6">
        <v>1</v>
      </c>
      <c r="O90" s="37"/>
      <c r="P90" s="37"/>
      <c r="Q90" s="37"/>
      <c r="R90" s="38">
        <f t="shared" si="7"/>
        <v>0</v>
      </c>
      <c r="S90" s="39">
        <f t="shared" si="9"/>
        <v>0</v>
      </c>
      <c r="T90" s="37"/>
      <c r="U90" s="37"/>
      <c r="V90" s="38">
        <f t="shared" si="8"/>
        <v>0</v>
      </c>
      <c r="W90" s="39">
        <f t="shared" si="10"/>
        <v>0</v>
      </c>
    </row>
  </sheetData>
  <sheetProtection algorithmName="SHA-512" hashValue="0d5y2eDf7Fz+9ec+o7+BQprtsymvqYiCQSb2EaJdGfgC0wpVW/fVGHoVp9ccIJmJI23SJkxNyYnccVqkpSMiTw==" saltValue="TuosOBza8wrC3jha7V+4W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9B24-F2DE-40B2-8772-E42D453BECA2}">
  <dimension ref="A1:W18"/>
  <sheetViews>
    <sheetView workbookViewId="0">
      <selection activeCell="B15" sqref="B1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207</v>
      </c>
      <c r="B2" s="8">
        <f>M14</f>
        <v>3</v>
      </c>
      <c r="C2" s="8" t="str">
        <f>E17</f>
        <v>KRAKÓW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2858933</v>
      </c>
      <c r="B16" s="4" t="s">
        <v>2606</v>
      </c>
      <c r="C16" s="5" t="s">
        <v>2607</v>
      </c>
      <c r="D16" s="6" t="s">
        <v>15</v>
      </c>
      <c r="E16" s="6" t="s">
        <v>1980</v>
      </c>
      <c r="F16" s="6" t="s">
        <v>1980</v>
      </c>
      <c r="G16" s="6" t="s">
        <v>1981</v>
      </c>
      <c r="H16" s="6" t="s">
        <v>1980</v>
      </c>
      <c r="I16" s="6" t="s">
        <v>2608</v>
      </c>
      <c r="J16" s="6" t="s">
        <v>2609</v>
      </c>
      <c r="K16" s="7">
        <v>4</v>
      </c>
      <c r="L16" s="6">
        <v>568476</v>
      </c>
      <c r="M16" s="6">
        <v>243708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2818781</v>
      </c>
      <c r="B17" s="4" t="s">
        <v>2828</v>
      </c>
      <c r="C17" s="5" t="s">
        <v>2829</v>
      </c>
      <c r="D17" s="6" t="s">
        <v>15</v>
      </c>
      <c r="E17" s="6" t="s">
        <v>1980</v>
      </c>
      <c r="F17" s="6" t="s">
        <v>1980</v>
      </c>
      <c r="G17" s="6" t="s">
        <v>1981</v>
      </c>
      <c r="H17" s="6" t="s">
        <v>1980</v>
      </c>
      <c r="I17" s="6" t="s">
        <v>2830</v>
      </c>
      <c r="J17" s="6" t="s">
        <v>2831</v>
      </c>
      <c r="K17" s="7">
        <v>65</v>
      </c>
      <c r="L17" s="6">
        <v>565899</v>
      </c>
      <c r="M17" s="6">
        <v>245616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2322063</v>
      </c>
      <c r="B18" s="4" t="s">
        <v>3056</v>
      </c>
      <c r="C18" s="5" t="s">
        <v>3057</v>
      </c>
      <c r="D18" s="6" t="s">
        <v>15</v>
      </c>
      <c r="E18" s="6" t="s">
        <v>652</v>
      </c>
      <c r="F18" s="6" t="s">
        <v>874</v>
      </c>
      <c r="G18" s="6" t="s">
        <v>3055</v>
      </c>
      <c r="H18" s="6" t="s">
        <v>874</v>
      </c>
      <c r="I18" s="6" t="s">
        <v>3058</v>
      </c>
      <c r="J18" s="6" t="s">
        <v>3059</v>
      </c>
      <c r="K18" s="7">
        <v>19</v>
      </c>
      <c r="L18" s="6">
        <v>559909</v>
      </c>
      <c r="M18" s="6">
        <v>234503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ihz95CgrjgiiZgjBkbhjC4IR64xsY/eid7e+zx95F5POg0GYQWsKKwlnAyjDT0M0e3bOKODbejDrW0GMVyEZZQ==" saltValue="VIwC3DAA9KLLhVDg9OIKy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DB34B-A013-4176-B48A-4BB1FD805FFF}">
  <dimension ref="A1:W18"/>
  <sheetViews>
    <sheetView workbookViewId="0">
      <selection activeCell="B17" sqref="B17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206</v>
      </c>
      <c r="B2" s="8">
        <f>M14</f>
        <v>3</v>
      </c>
      <c r="C2" s="8" t="str">
        <f>E17</f>
        <v>KRAKÓW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2858069</v>
      </c>
      <c r="B16" s="4" t="s">
        <v>2181</v>
      </c>
      <c r="C16" s="5" t="s">
        <v>2182</v>
      </c>
      <c r="D16" s="6" t="s">
        <v>15</v>
      </c>
      <c r="E16" s="6" t="s">
        <v>1980</v>
      </c>
      <c r="F16" s="6" t="s">
        <v>1980</v>
      </c>
      <c r="G16" s="6" t="s">
        <v>1981</v>
      </c>
      <c r="H16" s="6" t="s">
        <v>1980</v>
      </c>
      <c r="I16" s="6" t="s">
        <v>2183</v>
      </c>
      <c r="J16" s="6" t="s">
        <v>2184</v>
      </c>
      <c r="K16" s="7">
        <v>24</v>
      </c>
      <c r="L16" s="6">
        <v>568369</v>
      </c>
      <c r="M16" s="6">
        <v>243924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2826702</v>
      </c>
      <c r="B17" s="4" t="s">
        <v>2295</v>
      </c>
      <c r="C17" s="5" t="s">
        <v>2296</v>
      </c>
      <c r="D17" s="6" t="s">
        <v>15</v>
      </c>
      <c r="E17" s="6" t="s">
        <v>1980</v>
      </c>
      <c r="F17" s="6" t="s">
        <v>1980</v>
      </c>
      <c r="G17" s="6" t="s">
        <v>1981</v>
      </c>
      <c r="H17" s="6" t="s">
        <v>1980</v>
      </c>
      <c r="I17" s="6" t="s">
        <v>2293</v>
      </c>
      <c r="J17" s="6" t="s">
        <v>2294</v>
      </c>
      <c r="K17" s="7" t="s">
        <v>2297</v>
      </c>
      <c r="L17" s="6">
        <v>573230</v>
      </c>
      <c r="M17" s="6">
        <v>245976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2855596</v>
      </c>
      <c r="B18" s="4" t="s">
        <v>2672</v>
      </c>
      <c r="C18" s="5" t="s">
        <v>2673</v>
      </c>
      <c r="D18" s="6" t="s">
        <v>15</v>
      </c>
      <c r="E18" s="6" t="s">
        <v>1980</v>
      </c>
      <c r="F18" s="6" t="s">
        <v>1980</v>
      </c>
      <c r="G18" s="6" t="s">
        <v>1981</v>
      </c>
      <c r="H18" s="6" t="s">
        <v>1980</v>
      </c>
      <c r="I18" s="6" t="s">
        <v>2674</v>
      </c>
      <c r="J18" s="6" t="s">
        <v>2675</v>
      </c>
      <c r="K18" s="7">
        <v>9</v>
      </c>
      <c r="L18" s="6">
        <v>566624</v>
      </c>
      <c r="M18" s="6">
        <v>244976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898wV7HrqmsxQr6F0iuIo9H2AL3gpapimDqYnzqwfKSVKxNuZcUc0LyEnmQ6Z9qhw7BWmrtCGZVgWhKb2iQzZA==" saltValue="eRey63RCfVg+00NG5/C73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E1554-AA71-4D03-8A59-C77B70BD6316}">
  <dimension ref="A1:W16"/>
  <sheetViews>
    <sheetView workbookViewId="0">
      <selection activeCell="A17" sqref="A17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205</v>
      </c>
      <c r="B2" s="8">
        <f>M14</f>
        <v>1</v>
      </c>
      <c r="C2" s="8" t="str">
        <f>E16</f>
        <v>KRAKOWSKI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2351225</v>
      </c>
      <c r="B16" s="4" t="s">
        <v>1047</v>
      </c>
      <c r="C16" s="5" t="s">
        <v>1048</v>
      </c>
      <c r="D16" s="6" t="s">
        <v>15</v>
      </c>
      <c r="E16" s="6" t="s">
        <v>652</v>
      </c>
      <c r="F16" s="6" t="s">
        <v>1032</v>
      </c>
      <c r="G16" s="6" t="s">
        <v>1046</v>
      </c>
      <c r="H16" s="6" t="s">
        <v>1032</v>
      </c>
      <c r="I16" s="6" t="s">
        <v>487</v>
      </c>
      <c r="J16" s="6" t="s">
        <v>488</v>
      </c>
      <c r="K16" s="7">
        <v>38</v>
      </c>
      <c r="L16" s="6">
        <v>557352</v>
      </c>
      <c r="M16" s="6">
        <v>250303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NrIe81xW5c8Cxk8CE4taeSFApIldK6dU7y2+V03S75thl51bhcMgSC69UKpbixLkXgn/ELD4QVHcUAN4A+LCPw==" saltValue="NwVww6bKQrwFEWBSUbM/h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95362-6C80-4851-89F4-01CF6E317B36}">
  <dimension ref="A1:W145"/>
  <sheetViews>
    <sheetView workbookViewId="0">
      <selection activeCell="M135" sqref="M13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204</v>
      </c>
      <c r="B2" s="8">
        <f>M14</f>
        <v>130</v>
      </c>
      <c r="C2" s="8" t="str">
        <f>E17</f>
        <v>KRAKÓW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130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2854334</v>
      </c>
      <c r="B16" s="4" t="s">
        <v>1978</v>
      </c>
      <c r="C16" s="5" t="s">
        <v>1979</v>
      </c>
      <c r="D16" s="6" t="s">
        <v>15</v>
      </c>
      <c r="E16" s="6" t="s">
        <v>1980</v>
      </c>
      <c r="F16" s="6" t="s">
        <v>1980</v>
      </c>
      <c r="G16" s="6" t="s">
        <v>1981</v>
      </c>
      <c r="H16" s="6" t="s">
        <v>1980</v>
      </c>
      <c r="I16" s="6" t="s">
        <v>151</v>
      </c>
      <c r="J16" s="6" t="s">
        <v>152</v>
      </c>
      <c r="K16" s="7">
        <v>5</v>
      </c>
      <c r="L16" s="6">
        <v>569994</v>
      </c>
      <c r="M16" s="6">
        <v>246762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2843142</v>
      </c>
      <c r="B17" s="4" t="s">
        <v>1986</v>
      </c>
      <c r="C17" s="5" t="s">
        <v>1987</v>
      </c>
      <c r="D17" s="6" t="s">
        <v>15</v>
      </c>
      <c r="E17" s="6" t="s">
        <v>1980</v>
      </c>
      <c r="F17" s="6" t="s">
        <v>1980</v>
      </c>
      <c r="G17" s="6" t="s">
        <v>1981</v>
      </c>
      <c r="H17" s="6" t="s">
        <v>1980</v>
      </c>
      <c r="I17" s="6" t="s">
        <v>1988</v>
      </c>
      <c r="J17" s="6" t="s">
        <v>1989</v>
      </c>
      <c r="K17" s="7">
        <v>17</v>
      </c>
      <c r="L17" s="6">
        <v>572824</v>
      </c>
      <c r="M17" s="6">
        <v>238848</v>
      </c>
      <c r="N17" s="6">
        <v>1</v>
      </c>
      <c r="O17" s="37"/>
      <c r="P17" s="37"/>
      <c r="Q17" s="37"/>
      <c r="R17" s="38">
        <f t="shared" ref="R17:R80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80" si="3">ROUND(U17*0.23,2)</f>
        <v>0</v>
      </c>
      <c r="W17" s="39">
        <f t="shared" ref="W17:W22" si="4">ROUND(U17,2)+V17</f>
        <v>0</v>
      </c>
    </row>
    <row r="18" spans="1:23" x14ac:dyDescent="0.25">
      <c r="A18" s="4">
        <v>2859157</v>
      </c>
      <c r="B18" s="4" t="s">
        <v>1990</v>
      </c>
      <c r="C18" s="5" t="s">
        <v>1991</v>
      </c>
      <c r="D18" s="6" t="s">
        <v>15</v>
      </c>
      <c r="E18" s="6" t="s">
        <v>1980</v>
      </c>
      <c r="F18" s="6" t="s">
        <v>1980</v>
      </c>
      <c r="G18" s="6" t="s">
        <v>1981</v>
      </c>
      <c r="H18" s="6" t="s">
        <v>1980</v>
      </c>
      <c r="I18" s="6" t="s">
        <v>1992</v>
      </c>
      <c r="J18" s="6" t="s">
        <v>1993</v>
      </c>
      <c r="K18" s="7">
        <v>4</v>
      </c>
      <c r="L18" s="6">
        <v>564529</v>
      </c>
      <c r="M18" s="6">
        <v>245204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2859354</v>
      </c>
      <c r="B19" s="4" t="s">
        <v>1996</v>
      </c>
      <c r="C19" s="5" t="s">
        <v>1997</v>
      </c>
      <c r="D19" s="6" t="s">
        <v>15</v>
      </c>
      <c r="E19" s="6" t="s">
        <v>1980</v>
      </c>
      <c r="F19" s="6" t="s">
        <v>1980</v>
      </c>
      <c r="G19" s="6" t="s">
        <v>1981</v>
      </c>
      <c r="H19" s="6" t="s">
        <v>1980</v>
      </c>
      <c r="I19" s="6" t="s">
        <v>494</v>
      </c>
      <c r="J19" s="6" t="s">
        <v>495</v>
      </c>
      <c r="K19" s="7">
        <v>6</v>
      </c>
      <c r="L19" s="6">
        <v>567034</v>
      </c>
      <c r="M19" s="6">
        <v>244759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2859356</v>
      </c>
      <c r="B20" s="4" t="s">
        <v>1998</v>
      </c>
      <c r="C20" s="5" t="s">
        <v>1999</v>
      </c>
      <c r="D20" s="6" t="s">
        <v>15</v>
      </c>
      <c r="E20" s="6" t="s">
        <v>1980</v>
      </c>
      <c r="F20" s="6" t="s">
        <v>1980</v>
      </c>
      <c r="G20" s="6" t="s">
        <v>1981</v>
      </c>
      <c r="H20" s="6" t="s">
        <v>1980</v>
      </c>
      <c r="I20" s="6" t="s">
        <v>494</v>
      </c>
      <c r="J20" s="6" t="s">
        <v>495</v>
      </c>
      <c r="K20" s="7">
        <v>8</v>
      </c>
      <c r="L20" s="6">
        <v>567090</v>
      </c>
      <c r="M20" s="6">
        <v>244763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2855938</v>
      </c>
      <c r="B21" s="4" t="s">
        <v>2000</v>
      </c>
      <c r="C21" s="5" t="s">
        <v>2001</v>
      </c>
      <c r="D21" s="6" t="s">
        <v>15</v>
      </c>
      <c r="E21" s="6" t="s">
        <v>1980</v>
      </c>
      <c r="F21" s="6" t="s">
        <v>1980</v>
      </c>
      <c r="G21" s="6" t="s">
        <v>1981</v>
      </c>
      <c r="H21" s="6" t="s">
        <v>1980</v>
      </c>
      <c r="I21" s="6" t="s">
        <v>494</v>
      </c>
      <c r="J21" s="6" t="s">
        <v>495</v>
      </c>
      <c r="K21" s="7">
        <v>9</v>
      </c>
      <c r="L21" s="6">
        <v>567118</v>
      </c>
      <c r="M21" s="6">
        <v>244764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2815022</v>
      </c>
      <c r="B22" s="4" t="s">
        <v>2002</v>
      </c>
      <c r="C22" s="5" t="s">
        <v>2003</v>
      </c>
      <c r="D22" s="6" t="s">
        <v>15</v>
      </c>
      <c r="E22" s="6" t="s">
        <v>1980</v>
      </c>
      <c r="F22" s="6" t="s">
        <v>1980</v>
      </c>
      <c r="G22" s="6" t="s">
        <v>1981</v>
      </c>
      <c r="H22" s="6" t="s">
        <v>1980</v>
      </c>
      <c r="I22" s="6" t="s">
        <v>2004</v>
      </c>
      <c r="J22" s="6" t="s">
        <v>2005</v>
      </c>
      <c r="K22" s="7">
        <v>12</v>
      </c>
      <c r="L22" s="6">
        <v>565992</v>
      </c>
      <c r="M22" s="6">
        <v>247351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2843025</v>
      </c>
      <c r="B23" s="4" t="s">
        <v>2018</v>
      </c>
      <c r="C23" s="5" t="s">
        <v>2019</v>
      </c>
      <c r="D23" s="6" t="s">
        <v>15</v>
      </c>
      <c r="E23" s="6" t="s">
        <v>1980</v>
      </c>
      <c r="F23" s="6" t="s">
        <v>1980</v>
      </c>
      <c r="G23" s="6" t="s">
        <v>1981</v>
      </c>
      <c r="H23" s="6" t="s">
        <v>1980</v>
      </c>
      <c r="I23" s="6" t="s">
        <v>2020</v>
      </c>
      <c r="J23" s="6" t="s">
        <v>2021</v>
      </c>
      <c r="K23" s="7">
        <v>204</v>
      </c>
      <c r="L23" s="6">
        <v>573225</v>
      </c>
      <c r="M23" s="6">
        <v>239584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86" si="5">ROUND(Q23,2)+R23</f>
        <v>0</v>
      </c>
      <c r="T23" s="37"/>
      <c r="U23" s="37"/>
      <c r="V23" s="38">
        <f t="shared" si="3"/>
        <v>0</v>
      </c>
      <c r="W23" s="39">
        <f t="shared" ref="W23:W86" si="6">ROUND(U23,2)+V23</f>
        <v>0</v>
      </c>
    </row>
    <row r="24" spans="1:23" x14ac:dyDescent="0.25">
      <c r="A24" s="4">
        <v>2858870</v>
      </c>
      <c r="B24" s="4" t="s">
        <v>2022</v>
      </c>
      <c r="C24" s="5" t="s">
        <v>2023</v>
      </c>
      <c r="D24" s="6" t="s">
        <v>15</v>
      </c>
      <c r="E24" s="6" t="s">
        <v>1980</v>
      </c>
      <c r="F24" s="6" t="s">
        <v>1980</v>
      </c>
      <c r="G24" s="6" t="s">
        <v>1981</v>
      </c>
      <c r="H24" s="6" t="s">
        <v>1980</v>
      </c>
      <c r="I24" s="6" t="s">
        <v>2024</v>
      </c>
      <c r="J24" s="6" t="s">
        <v>2025</v>
      </c>
      <c r="K24" s="7">
        <v>1</v>
      </c>
      <c r="L24" s="6">
        <v>568085</v>
      </c>
      <c r="M24" s="6">
        <v>243583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2823181</v>
      </c>
      <c r="B25" s="4" t="s">
        <v>2026</v>
      </c>
      <c r="C25" s="5" t="s">
        <v>2027</v>
      </c>
      <c r="D25" s="6" t="s">
        <v>15</v>
      </c>
      <c r="E25" s="6" t="s">
        <v>1980</v>
      </c>
      <c r="F25" s="6" t="s">
        <v>1980</v>
      </c>
      <c r="G25" s="6" t="s">
        <v>1981</v>
      </c>
      <c r="H25" s="6" t="s">
        <v>1980</v>
      </c>
      <c r="I25" s="6" t="s">
        <v>2028</v>
      </c>
      <c r="J25" s="6" t="s">
        <v>2029</v>
      </c>
      <c r="K25" s="7">
        <v>13</v>
      </c>
      <c r="L25" s="6">
        <v>572067</v>
      </c>
      <c r="M25" s="6">
        <v>248342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2858327</v>
      </c>
      <c r="B26" s="4" t="s">
        <v>2042</v>
      </c>
      <c r="C26" s="5" t="s">
        <v>2043</v>
      </c>
      <c r="D26" s="6" t="s">
        <v>15</v>
      </c>
      <c r="E26" s="6" t="s">
        <v>1980</v>
      </c>
      <c r="F26" s="6" t="s">
        <v>1980</v>
      </c>
      <c r="G26" s="6" t="s">
        <v>1981</v>
      </c>
      <c r="H26" s="6" t="s">
        <v>1980</v>
      </c>
      <c r="I26" s="6" t="s">
        <v>1008</v>
      </c>
      <c r="J26" s="6" t="s">
        <v>1009</v>
      </c>
      <c r="K26" s="7">
        <v>6</v>
      </c>
      <c r="L26" s="6">
        <v>567601</v>
      </c>
      <c r="M26" s="6">
        <v>243399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2840943</v>
      </c>
      <c r="B27" s="4" t="s">
        <v>2052</v>
      </c>
      <c r="C27" s="5" t="s">
        <v>2053</v>
      </c>
      <c r="D27" s="6" t="s">
        <v>15</v>
      </c>
      <c r="E27" s="6" t="s">
        <v>1980</v>
      </c>
      <c r="F27" s="6" t="s">
        <v>1980</v>
      </c>
      <c r="G27" s="6" t="s">
        <v>1981</v>
      </c>
      <c r="H27" s="6" t="s">
        <v>1980</v>
      </c>
      <c r="I27" s="6" t="s">
        <v>2054</v>
      </c>
      <c r="J27" s="6" t="s">
        <v>2055</v>
      </c>
      <c r="K27" s="7">
        <v>57</v>
      </c>
      <c r="L27" s="6">
        <v>569181</v>
      </c>
      <c r="M27" s="6">
        <v>238092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2859945</v>
      </c>
      <c r="B28" s="4" t="s">
        <v>2056</v>
      </c>
      <c r="C28" s="5" t="s">
        <v>2057</v>
      </c>
      <c r="D28" s="6" t="s">
        <v>15</v>
      </c>
      <c r="E28" s="6" t="s">
        <v>1980</v>
      </c>
      <c r="F28" s="6" t="s">
        <v>1980</v>
      </c>
      <c r="G28" s="6" t="s">
        <v>1981</v>
      </c>
      <c r="H28" s="6" t="s">
        <v>1980</v>
      </c>
      <c r="I28" s="6" t="s">
        <v>46</v>
      </c>
      <c r="J28" s="6" t="s">
        <v>47</v>
      </c>
      <c r="K28" s="7">
        <v>39</v>
      </c>
      <c r="L28" s="6">
        <v>572527</v>
      </c>
      <c r="M28" s="6">
        <v>245126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2860003</v>
      </c>
      <c r="B29" s="4" t="s">
        <v>2058</v>
      </c>
      <c r="C29" s="5" t="s">
        <v>2059</v>
      </c>
      <c r="D29" s="6" t="s">
        <v>15</v>
      </c>
      <c r="E29" s="6" t="s">
        <v>1980</v>
      </c>
      <c r="F29" s="6" t="s">
        <v>1980</v>
      </c>
      <c r="G29" s="6" t="s">
        <v>1981</v>
      </c>
      <c r="H29" s="6" t="s">
        <v>1980</v>
      </c>
      <c r="I29" s="6" t="s">
        <v>2060</v>
      </c>
      <c r="J29" s="6" t="s">
        <v>2061</v>
      </c>
      <c r="K29" s="7">
        <v>2</v>
      </c>
      <c r="L29" s="6">
        <v>574437</v>
      </c>
      <c r="M29" s="6">
        <v>245217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  <row r="30" spans="1:23" x14ac:dyDescent="0.25">
      <c r="A30" s="4">
        <v>2860063</v>
      </c>
      <c r="B30" s="4" t="s">
        <v>2062</v>
      </c>
      <c r="C30" s="5" t="s">
        <v>2063</v>
      </c>
      <c r="D30" s="6" t="s">
        <v>15</v>
      </c>
      <c r="E30" s="6" t="s">
        <v>1980</v>
      </c>
      <c r="F30" s="6" t="s">
        <v>1980</v>
      </c>
      <c r="G30" s="6" t="s">
        <v>1981</v>
      </c>
      <c r="H30" s="6" t="s">
        <v>1980</v>
      </c>
      <c r="I30" s="6" t="s">
        <v>2064</v>
      </c>
      <c r="J30" s="6" t="s">
        <v>2065</v>
      </c>
      <c r="K30" s="7">
        <v>24</v>
      </c>
      <c r="L30" s="6">
        <v>565322</v>
      </c>
      <c r="M30" s="6">
        <v>247025</v>
      </c>
      <c r="N30" s="6">
        <v>1</v>
      </c>
      <c r="O30" s="37"/>
      <c r="P30" s="37"/>
      <c r="Q30" s="37"/>
      <c r="R30" s="38">
        <f t="shared" si="1"/>
        <v>0</v>
      </c>
      <c r="S30" s="39">
        <f t="shared" si="5"/>
        <v>0</v>
      </c>
      <c r="T30" s="37"/>
      <c r="U30" s="37"/>
      <c r="V30" s="38">
        <f t="shared" si="3"/>
        <v>0</v>
      </c>
      <c r="W30" s="39">
        <f t="shared" si="6"/>
        <v>0</v>
      </c>
    </row>
    <row r="31" spans="1:23" x14ac:dyDescent="0.25">
      <c r="A31" s="4">
        <v>2858621</v>
      </c>
      <c r="B31" s="4" t="s">
        <v>2066</v>
      </c>
      <c r="C31" s="5" t="s">
        <v>2067</v>
      </c>
      <c r="D31" s="6" t="s">
        <v>15</v>
      </c>
      <c r="E31" s="6" t="s">
        <v>1980</v>
      </c>
      <c r="F31" s="6" t="s">
        <v>1980</v>
      </c>
      <c r="G31" s="6" t="s">
        <v>1981</v>
      </c>
      <c r="H31" s="6" t="s">
        <v>1980</v>
      </c>
      <c r="I31" s="6" t="s">
        <v>2068</v>
      </c>
      <c r="J31" s="6" t="s">
        <v>2069</v>
      </c>
      <c r="K31" s="7">
        <v>1</v>
      </c>
      <c r="L31" s="6">
        <v>567417</v>
      </c>
      <c r="M31" s="6">
        <v>242519</v>
      </c>
      <c r="N31" s="6">
        <v>1</v>
      </c>
      <c r="O31" s="37"/>
      <c r="P31" s="37"/>
      <c r="Q31" s="37"/>
      <c r="R31" s="38">
        <f t="shared" si="1"/>
        <v>0</v>
      </c>
      <c r="S31" s="39">
        <f t="shared" si="5"/>
        <v>0</v>
      </c>
      <c r="T31" s="37"/>
      <c r="U31" s="37"/>
      <c r="V31" s="38">
        <f t="shared" si="3"/>
        <v>0</v>
      </c>
      <c r="W31" s="39">
        <f t="shared" si="6"/>
        <v>0</v>
      </c>
    </row>
    <row r="32" spans="1:23" x14ac:dyDescent="0.25">
      <c r="A32" s="4">
        <v>2819278</v>
      </c>
      <c r="B32" s="4" t="s">
        <v>2074</v>
      </c>
      <c r="C32" s="5" t="s">
        <v>2075</v>
      </c>
      <c r="D32" s="6" t="s">
        <v>15</v>
      </c>
      <c r="E32" s="6" t="s">
        <v>1980</v>
      </c>
      <c r="F32" s="6" t="s">
        <v>1980</v>
      </c>
      <c r="G32" s="6" t="s">
        <v>1981</v>
      </c>
      <c r="H32" s="6" t="s">
        <v>1980</v>
      </c>
      <c r="I32" s="6" t="s">
        <v>2076</v>
      </c>
      <c r="J32" s="6" t="s">
        <v>2077</v>
      </c>
      <c r="K32" s="7">
        <v>5</v>
      </c>
      <c r="L32" s="6">
        <v>565761</v>
      </c>
      <c r="M32" s="6">
        <v>245048</v>
      </c>
      <c r="N32" s="6">
        <v>1</v>
      </c>
      <c r="O32" s="37"/>
      <c r="P32" s="37"/>
      <c r="Q32" s="37"/>
      <c r="R32" s="38">
        <f t="shared" si="1"/>
        <v>0</v>
      </c>
      <c r="S32" s="39">
        <f t="shared" si="5"/>
        <v>0</v>
      </c>
      <c r="T32" s="37"/>
      <c r="U32" s="37"/>
      <c r="V32" s="38">
        <f t="shared" si="3"/>
        <v>0</v>
      </c>
      <c r="W32" s="39">
        <f t="shared" si="6"/>
        <v>0</v>
      </c>
    </row>
    <row r="33" spans="1:23" x14ac:dyDescent="0.25">
      <c r="A33" s="4">
        <v>2860222</v>
      </c>
      <c r="B33" s="4" t="s">
        <v>2078</v>
      </c>
      <c r="C33" s="5" t="s">
        <v>2079</v>
      </c>
      <c r="D33" s="6" t="s">
        <v>15</v>
      </c>
      <c r="E33" s="6" t="s">
        <v>1980</v>
      </c>
      <c r="F33" s="6" t="s">
        <v>1980</v>
      </c>
      <c r="G33" s="6" t="s">
        <v>1981</v>
      </c>
      <c r="H33" s="6" t="s">
        <v>1980</v>
      </c>
      <c r="I33" s="6" t="s">
        <v>2080</v>
      </c>
      <c r="J33" s="6" t="s">
        <v>2081</v>
      </c>
      <c r="K33" s="7">
        <v>14</v>
      </c>
      <c r="L33" s="6">
        <v>569534</v>
      </c>
      <c r="M33" s="6">
        <v>239590</v>
      </c>
      <c r="N33" s="6">
        <v>1</v>
      </c>
      <c r="O33" s="37"/>
      <c r="P33" s="37"/>
      <c r="Q33" s="37"/>
      <c r="R33" s="38">
        <f t="shared" si="1"/>
        <v>0</v>
      </c>
      <c r="S33" s="39">
        <f t="shared" si="5"/>
        <v>0</v>
      </c>
      <c r="T33" s="37"/>
      <c r="U33" s="37"/>
      <c r="V33" s="38">
        <f t="shared" si="3"/>
        <v>0</v>
      </c>
      <c r="W33" s="39">
        <f t="shared" si="6"/>
        <v>0</v>
      </c>
    </row>
    <row r="34" spans="1:23" x14ac:dyDescent="0.25">
      <c r="A34" s="4">
        <v>2813670</v>
      </c>
      <c r="B34" s="4" t="s">
        <v>2082</v>
      </c>
      <c r="C34" s="5" t="s">
        <v>2083</v>
      </c>
      <c r="D34" s="6" t="s">
        <v>15</v>
      </c>
      <c r="E34" s="6" t="s">
        <v>1980</v>
      </c>
      <c r="F34" s="6" t="s">
        <v>1980</v>
      </c>
      <c r="G34" s="6" t="s">
        <v>1981</v>
      </c>
      <c r="H34" s="6" t="s">
        <v>1980</v>
      </c>
      <c r="I34" s="6" t="s">
        <v>2084</v>
      </c>
      <c r="J34" s="6" t="s">
        <v>2085</v>
      </c>
      <c r="K34" s="7">
        <v>1</v>
      </c>
      <c r="L34" s="6">
        <v>564562</v>
      </c>
      <c r="M34" s="6">
        <v>246767</v>
      </c>
      <c r="N34" s="6">
        <v>1</v>
      </c>
      <c r="O34" s="37"/>
      <c r="P34" s="37"/>
      <c r="Q34" s="37"/>
      <c r="R34" s="38">
        <f t="shared" si="1"/>
        <v>0</v>
      </c>
      <c r="S34" s="39">
        <f t="shared" si="5"/>
        <v>0</v>
      </c>
      <c r="T34" s="37"/>
      <c r="U34" s="37"/>
      <c r="V34" s="38">
        <f t="shared" si="3"/>
        <v>0</v>
      </c>
      <c r="W34" s="39">
        <f t="shared" si="6"/>
        <v>0</v>
      </c>
    </row>
    <row r="35" spans="1:23" x14ac:dyDescent="0.25">
      <c r="A35" s="4">
        <v>2840001</v>
      </c>
      <c r="B35" s="4" t="s">
        <v>2096</v>
      </c>
      <c r="C35" s="5" t="s">
        <v>2097</v>
      </c>
      <c r="D35" s="6" t="s">
        <v>15</v>
      </c>
      <c r="E35" s="6" t="s">
        <v>1980</v>
      </c>
      <c r="F35" s="6" t="s">
        <v>1980</v>
      </c>
      <c r="G35" s="6" t="s">
        <v>1981</v>
      </c>
      <c r="H35" s="6" t="s">
        <v>1980</v>
      </c>
      <c r="I35" s="6" t="s">
        <v>2098</v>
      </c>
      <c r="J35" s="6" t="s">
        <v>2099</v>
      </c>
      <c r="K35" s="7">
        <v>20</v>
      </c>
      <c r="L35" s="6">
        <v>568447</v>
      </c>
      <c r="M35" s="6">
        <v>239256</v>
      </c>
      <c r="N35" s="6">
        <v>1</v>
      </c>
      <c r="O35" s="37"/>
      <c r="P35" s="37"/>
      <c r="Q35" s="37"/>
      <c r="R35" s="38">
        <f t="shared" si="1"/>
        <v>0</v>
      </c>
      <c r="S35" s="39">
        <f t="shared" si="5"/>
        <v>0</v>
      </c>
      <c r="T35" s="37"/>
      <c r="U35" s="37"/>
      <c r="V35" s="38">
        <f t="shared" si="3"/>
        <v>0</v>
      </c>
      <c r="W35" s="39">
        <f t="shared" si="6"/>
        <v>0</v>
      </c>
    </row>
    <row r="36" spans="1:23" x14ac:dyDescent="0.25">
      <c r="A36" s="4">
        <v>2860713</v>
      </c>
      <c r="B36" s="4" t="s">
        <v>2108</v>
      </c>
      <c r="C36" s="5" t="s">
        <v>2109</v>
      </c>
      <c r="D36" s="6" t="s">
        <v>15</v>
      </c>
      <c r="E36" s="6" t="s">
        <v>1980</v>
      </c>
      <c r="F36" s="6" t="s">
        <v>1980</v>
      </c>
      <c r="G36" s="6" t="s">
        <v>1981</v>
      </c>
      <c r="H36" s="6" t="s">
        <v>1980</v>
      </c>
      <c r="I36" s="6" t="s">
        <v>2110</v>
      </c>
      <c r="J36" s="6" t="s">
        <v>2111</v>
      </c>
      <c r="K36" s="7">
        <v>15</v>
      </c>
      <c r="L36" s="6">
        <v>570619</v>
      </c>
      <c r="M36" s="6">
        <v>239899</v>
      </c>
      <c r="N36" s="6">
        <v>1</v>
      </c>
      <c r="O36" s="37"/>
      <c r="P36" s="37"/>
      <c r="Q36" s="37"/>
      <c r="R36" s="38">
        <f t="shared" si="1"/>
        <v>0</v>
      </c>
      <c r="S36" s="39">
        <f t="shared" si="5"/>
        <v>0</v>
      </c>
      <c r="T36" s="37"/>
      <c r="U36" s="37"/>
      <c r="V36" s="38">
        <f t="shared" si="3"/>
        <v>0</v>
      </c>
      <c r="W36" s="39">
        <f t="shared" si="6"/>
        <v>0</v>
      </c>
    </row>
    <row r="37" spans="1:23" x14ac:dyDescent="0.25">
      <c r="A37" s="4">
        <v>2841733</v>
      </c>
      <c r="B37" s="4" t="s">
        <v>2114</v>
      </c>
      <c r="C37" s="5" t="s">
        <v>2115</v>
      </c>
      <c r="D37" s="6" t="s">
        <v>15</v>
      </c>
      <c r="E37" s="6" t="s">
        <v>1980</v>
      </c>
      <c r="F37" s="6" t="s">
        <v>1980</v>
      </c>
      <c r="G37" s="6" t="s">
        <v>1981</v>
      </c>
      <c r="H37" s="6" t="s">
        <v>1980</v>
      </c>
      <c r="I37" s="6" t="s">
        <v>2110</v>
      </c>
      <c r="J37" s="6" t="s">
        <v>2111</v>
      </c>
      <c r="K37" s="7" t="s">
        <v>2116</v>
      </c>
      <c r="L37" s="6">
        <v>570387</v>
      </c>
      <c r="M37" s="6">
        <v>239994</v>
      </c>
      <c r="N37" s="6">
        <v>1</v>
      </c>
      <c r="O37" s="37"/>
      <c r="P37" s="37"/>
      <c r="Q37" s="37"/>
      <c r="R37" s="38">
        <f t="shared" si="1"/>
        <v>0</v>
      </c>
      <c r="S37" s="39">
        <f t="shared" si="5"/>
        <v>0</v>
      </c>
      <c r="T37" s="37"/>
      <c r="U37" s="37"/>
      <c r="V37" s="38">
        <f t="shared" si="3"/>
        <v>0</v>
      </c>
      <c r="W37" s="39">
        <f t="shared" si="6"/>
        <v>0</v>
      </c>
    </row>
    <row r="38" spans="1:23" x14ac:dyDescent="0.25">
      <c r="A38" s="4">
        <v>2854341</v>
      </c>
      <c r="B38" s="4" t="s">
        <v>2123</v>
      </c>
      <c r="C38" s="5" t="s">
        <v>2124</v>
      </c>
      <c r="D38" s="6" t="s">
        <v>15</v>
      </c>
      <c r="E38" s="6" t="s">
        <v>1980</v>
      </c>
      <c r="F38" s="6" t="s">
        <v>1980</v>
      </c>
      <c r="G38" s="6" t="s">
        <v>1981</v>
      </c>
      <c r="H38" s="6" t="s">
        <v>1980</v>
      </c>
      <c r="I38" s="6" t="s">
        <v>2125</v>
      </c>
      <c r="J38" s="6" t="s">
        <v>2126</v>
      </c>
      <c r="K38" s="7">
        <v>1</v>
      </c>
      <c r="L38" s="6">
        <v>569802</v>
      </c>
      <c r="M38" s="6">
        <v>246751</v>
      </c>
      <c r="N38" s="6">
        <v>1</v>
      </c>
      <c r="O38" s="37"/>
      <c r="P38" s="37"/>
      <c r="Q38" s="37"/>
      <c r="R38" s="38">
        <f t="shared" si="1"/>
        <v>0</v>
      </c>
      <c r="S38" s="39">
        <f t="shared" si="5"/>
        <v>0</v>
      </c>
      <c r="T38" s="37"/>
      <c r="U38" s="37"/>
      <c r="V38" s="38">
        <f t="shared" si="3"/>
        <v>0</v>
      </c>
      <c r="W38" s="39">
        <f t="shared" si="6"/>
        <v>0</v>
      </c>
    </row>
    <row r="39" spans="1:23" x14ac:dyDescent="0.25">
      <c r="A39" s="4">
        <v>2860940</v>
      </c>
      <c r="B39" s="4" t="s">
        <v>2144</v>
      </c>
      <c r="C39" s="5" t="s">
        <v>2145</v>
      </c>
      <c r="D39" s="6" t="s">
        <v>15</v>
      </c>
      <c r="E39" s="6" t="s">
        <v>1980</v>
      </c>
      <c r="F39" s="6" t="s">
        <v>1980</v>
      </c>
      <c r="G39" s="6" t="s">
        <v>1981</v>
      </c>
      <c r="H39" s="6" t="s">
        <v>1980</v>
      </c>
      <c r="I39" s="6" t="s">
        <v>2141</v>
      </c>
      <c r="J39" s="6" t="s">
        <v>2142</v>
      </c>
      <c r="K39" s="7" t="s">
        <v>2146</v>
      </c>
      <c r="L39" s="6">
        <v>567488</v>
      </c>
      <c r="M39" s="6">
        <v>239734</v>
      </c>
      <c r="N39" s="6">
        <v>1</v>
      </c>
      <c r="O39" s="37"/>
      <c r="P39" s="37"/>
      <c r="Q39" s="37"/>
      <c r="R39" s="38">
        <f t="shared" si="1"/>
        <v>0</v>
      </c>
      <c r="S39" s="39">
        <f t="shared" si="5"/>
        <v>0</v>
      </c>
      <c r="T39" s="37"/>
      <c r="U39" s="37"/>
      <c r="V39" s="38">
        <f t="shared" si="3"/>
        <v>0</v>
      </c>
      <c r="W39" s="39">
        <f t="shared" si="6"/>
        <v>0</v>
      </c>
    </row>
    <row r="40" spans="1:23" x14ac:dyDescent="0.25">
      <c r="A40" s="4">
        <v>2861134</v>
      </c>
      <c r="B40" s="4" t="s">
        <v>2155</v>
      </c>
      <c r="C40" s="5" t="s">
        <v>2156</v>
      </c>
      <c r="D40" s="6" t="s">
        <v>15</v>
      </c>
      <c r="E40" s="6" t="s">
        <v>1980</v>
      </c>
      <c r="F40" s="6" t="s">
        <v>1980</v>
      </c>
      <c r="G40" s="6" t="s">
        <v>1981</v>
      </c>
      <c r="H40" s="6" t="s">
        <v>1980</v>
      </c>
      <c r="I40" s="6" t="s">
        <v>2157</v>
      </c>
      <c r="J40" s="6" t="s">
        <v>2158</v>
      </c>
      <c r="K40" s="7">
        <v>52</v>
      </c>
      <c r="L40" s="6">
        <v>573998</v>
      </c>
      <c r="M40" s="6">
        <v>242584</v>
      </c>
      <c r="N40" s="6">
        <v>1</v>
      </c>
      <c r="O40" s="37"/>
      <c r="P40" s="37"/>
      <c r="Q40" s="37"/>
      <c r="R40" s="38">
        <f t="shared" si="1"/>
        <v>0</v>
      </c>
      <c r="S40" s="39">
        <f t="shared" si="5"/>
        <v>0</v>
      </c>
      <c r="T40" s="37"/>
      <c r="U40" s="37"/>
      <c r="V40" s="38">
        <f t="shared" si="3"/>
        <v>0</v>
      </c>
      <c r="W40" s="39">
        <f t="shared" si="6"/>
        <v>0</v>
      </c>
    </row>
    <row r="41" spans="1:23" x14ac:dyDescent="0.25">
      <c r="A41" s="4">
        <v>2834022</v>
      </c>
      <c r="B41" s="4" t="s">
        <v>2159</v>
      </c>
      <c r="C41" s="5" t="s">
        <v>2160</v>
      </c>
      <c r="D41" s="6" t="s">
        <v>15</v>
      </c>
      <c r="E41" s="6" t="s">
        <v>1980</v>
      </c>
      <c r="F41" s="6" t="s">
        <v>1980</v>
      </c>
      <c r="G41" s="6" t="s">
        <v>1981</v>
      </c>
      <c r="H41" s="6" t="s">
        <v>1980</v>
      </c>
      <c r="I41" s="6" t="s">
        <v>2161</v>
      </c>
      <c r="J41" s="6" t="s">
        <v>2162</v>
      </c>
      <c r="K41" s="7">
        <v>44</v>
      </c>
      <c r="L41" s="6">
        <v>571035</v>
      </c>
      <c r="M41" s="6">
        <v>241566</v>
      </c>
      <c r="N41" s="6">
        <v>1</v>
      </c>
      <c r="O41" s="37"/>
      <c r="P41" s="37"/>
      <c r="Q41" s="37"/>
      <c r="R41" s="38">
        <f t="shared" si="1"/>
        <v>0</v>
      </c>
      <c r="S41" s="39">
        <f t="shared" si="5"/>
        <v>0</v>
      </c>
      <c r="T41" s="37"/>
      <c r="U41" s="37"/>
      <c r="V41" s="38">
        <f t="shared" si="3"/>
        <v>0</v>
      </c>
      <c r="W41" s="39">
        <f t="shared" si="6"/>
        <v>0</v>
      </c>
    </row>
    <row r="42" spans="1:23" x14ac:dyDescent="0.25">
      <c r="A42" s="4">
        <v>2812420</v>
      </c>
      <c r="B42" s="4" t="s">
        <v>2163</v>
      </c>
      <c r="C42" s="5" t="s">
        <v>2164</v>
      </c>
      <c r="D42" s="6" t="s">
        <v>15</v>
      </c>
      <c r="E42" s="6" t="s">
        <v>1980</v>
      </c>
      <c r="F42" s="6" t="s">
        <v>1980</v>
      </c>
      <c r="G42" s="6" t="s">
        <v>1981</v>
      </c>
      <c r="H42" s="6" t="s">
        <v>1980</v>
      </c>
      <c r="I42" s="6" t="s">
        <v>2165</v>
      </c>
      <c r="J42" s="6" t="s">
        <v>2166</v>
      </c>
      <c r="K42" s="7">
        <v>116</v>
      </c>
      <c r="L42" s="6">
        <v>568374</v>
      </c>
      <c r="M42" s="6">
        <v>249272</v>
      </c>
      <c r="N42" s="6">
        <v>1</v>
      </c>
      <c r="O42" s="37"/>
      <c r="P42" s="37"/>
      <c r="Q42" s="37"/>
      <c r="R42" s="38">
        <f t="shared" si="1"/>
        <v>0</v>
      </c>
      <c r="S42" s="39">
        <f t="shared" si="5"/>
        <v>0</v>
      </c>
      <c r="T42" s="37"/>
      <c r="U42" s="37"/>
      <c r="V42" s="38">
        <f t="shared" si="3"/>
        <v>0</v>
      </c>
      <c r="W42" s="39">
        <f t="shared" si="6"/>
        <v>0</v>
      </c>
    </row>
    <row r="43" spans="1:23" x14ac:dyDescent="0.25">
      <c r="A43" s="4">
        <v>2834727</v>
      </c>
      <c r="B43" s="4" t="s">
        <v>2171</v>
      </c>
      <c r="C43" s="5" t="s">
        <v>2172</v>
      </c>
      <c r="D43" s="6" t="s">
        <v>15</v>
      </c>
      <c r="E43" s="6" t="s">
        <v>1980</v>
      </c>
      <c r="F43" s="6" t="s">
        <v>1980</v>
      </c>
      <c r="G43" s="6" t="s">
        <v>1981</v>
      </c>
      <c r="H43" s="6" t="s">
        <v>1980</v>
      </c>
      <c r="I43" s="6" t="s">
        <v>2169</v>
      </c>
      <c r="J43" s="6" t="s">
        <v>2170</v>
      </c>
      <c r="K43" s="7">
        <v>23</v>
      </c>
      <c r="L43" s="6">
        <v>571429</v>
      </c>
      <c r="M43" s="6">
        <v>241329</v>
      </c>
      <c r="N43" s="6">
        <v>1</v>
      </c>
      <c r="O43" s="37"/>
      <c r="P43" s="37"/>
      <c r="Q43" s="37"/>
      <c r="R43" s="38">
        <f t="shared" si="1"/>
        <v>0</v>
      </c>
      <c r="S43" s="39">
        <f t="shared" si="5"/>
        <v>0</v>
      </c>
      <c r="T43" s="37"/>
      <c r="U43" s="37"/>
      <c r="V43" s="38">
        <f t="shared" si="3"/>
        <v>0</v>
      </c>
      <c r="W43" s="39">
        <f t="shared" si="6"/>
        <v>0</v>
      </c>
    </row>
    <row r="44" spans="1:23" x14ac:dyDescent="0.25">
      <c r="A44" s="4">
        <v>2826753</v>
      </c>
      <c r="B44" s="4" t="s">
        <v>2185</v>
      </c>
      <c r="C44" s="5" t="s">
        <v>2186</v>
      </c>
      <c r="D44" s="6" t="s">
        <v>15</v>
      </c>
      <c r="E44" s="6" t="s">
        <v>1980</v>
      </c>
      <c r="F44" s="6" t="s">
        <v>1980</v>
      </c>
      <c r="G44" s="6" t="s">
        <v>1981</v>
      </c>
      <c r="H44" s="6" t="s">
        <v>1980</v>
      </c>
      <c r="I44" s="6" t="s">
        <v>2187</v>
      </c>
      <c r="J44" s="6" t="s">
        <v>2188</v>
      </c>
      <c r="K44" s="7">
        <v>4</v>
      </c>
      <c r="L44" s="6">
        <v>573744</v>
      </c>
      <c r="M44" s="6">
        <v>245682</v>
      </c>
      <c r="N44" s="6">
        <v>1</v>
      </c>
      <c r="O44" s="37"/>
      <c r="P44" s="37"/>
      <c r="Q44" s="37"/>
      <c r="R44" s="38">
        <f t="shared" si="1"/>
        <v>0</v>
      </c>
      <c r="S44" s="39">
        <f t="shared" si="5"/>
        <v>0</v>
      </c>
      <c r="T44" s="37"/>
      <c r="U44" s="37"/>
      <c r="V44" s="38">
        <f t="shared" si="3"/>
        <v>0</v>
      </c>
      <c r="W44" s="39">
        <f t="shared" si="6"/>
        <v>0</v>
      </c>
    </row>
    <row r="45" spans="1:23" x14ac:dyDescent="0.25">
      <c r="A45" s="4">
        <v>2856830</v>
      </c>
      <c r="B45" s="4" t="s">
        <v>2193</v>
      </c>
      <c r="C45" s="5" t="s">
        <v>2194</v>
      </c>
      <c r="D45" s="6" t="s">
        <v>15</v>
      </c>
      <c r="E45" s="6" t="s">
        <v>1980</v>
      </c>
      <c r="F45" s="6" t="s">
        <v>1980</v>
      </c>
      <c r="G45" s="6" t="s">
        <v>1981</v>
      </c>
      <c r="H45" s="6" t="s">
        <v>1980</v>
      </c>
      <c r="I45" s="6" t="s">
        <v>2195</v>
      </c>
      <c r="J45" s="6" t="s">
        <v>2196</v>
      </c>
      <c r="K45" s="7">
        <v>5</v>
      </c>
      <c r="L45" s="6">
        <v>569935</v>
      </c>
      <c r="M45" s="6">
        <v>244304</v>
      </c>
      <c r="N45" s="6">
        <v>1</v>
      </c>
      <c r="O45" s="37"/>
      <c r="P45" s="37"/>
      <c r="Q45" s="37"/>
      <c r="R45" s="38">
        <f t="shared" si="1"/>
        <v>0</v>
      </c>
      <c r="S45" s="39">
        <f t="shared" si="5"/>
        <v>0</v>
      </c>
      <c r="T45" s="37"/>
      <c r="U45" s="37"/>
      <c r="V45" s="38">
        <f t="shared" si="3"/>
        <v>0</v>
      </c>
      <c r="W45" s="39">
        <f t="shared" si="6"/>
        <v>0</v>
      </c>
    </row>
    <row r="46" spans="1:23" x14ac:dyDescent="0.25">
      <c r="A46" s="4">
        <v>2826432</v>
      </c>
      <c r="B46" s="4" t="s">
        <v>2197</v>
      </c>
      <c r="C46" s="5" t="s">
        <v>2198</v>
      </c>
      <c r="D46" s="6" t="s">
        <v>15</v>
      </c>
      <c r="E46" s="6" t="s">
        <v>1980</v>
      </c>
      <c r="F46" s="6" t="s">
        <v>1980</v>
      </c>
      <c r="G46" s="6"/>
      <c r="H46" s="6" t="s">
        <v>1980</v>
      </c>
      <c r="I46" s="6" t="s">
        <v>2199</v>
      </c>
      <c r="J46" s="6" t="s">
        <v>2200</v>
      </c>
      <c r="K46" s="7">
        <v>17</v>
      </c>
      <c r="L46" s="6">
        <v>573436</v>
      </c>
      <c r="M46" s="6">
        <v>246971</v>
      </c>
      <c r="N46" s="6">
        <v>1</v>
      </c>
      <c r="O46" s="37"/>
      <c r="P46" s="37"/>
      <c r="Q46" s="37"/>
      <c r="R46" s="38">
        <f t="shared" si="1"/>
        <v>0</v>
      </c>
      <c r="S46" s="39">
        <f t="shared" si="5"/>
        <v>0</v>
      </c>
      <c r="T46" s="37"/>
      <c r="U46" s="37"/>
      <c r="V46" s="38">
        <f t="shared" si="3"/>
        <v>0</v>
      </c>
      <c r="W46" s="39">
        <f t="shared" si="6"/>
        <v>0</v>
      </c>
    </row>
    <row r="47" spans="1:23" x14ac:dyDescent="0.25">
      <c r="A47" s="4">
        <v>2857569</v>
      </c>
      <c r="B47" s="4" t="s">
        <v>2205</v>
      </c>
      <c r="C47" s="5" t="s">
        <v>2206</v>
      </c>
      <c r="D47" s="6" t="s">
        <v>15</v>
      </c>
      <c r="E47" s="6" t="s">
        <v>1980</v>
      </c>
      <c r="F47" s="6" t="s">
        <v>1980</v>
      </c>
      <c r="G47" s="6" t="s">
        <v>1981</v>
      </c>
      <c r="H47" s="6" t="s">
        <v>1980</v>
      </c>
      <c r="I47" s="6" t="s">
        <v>2207</v>
      </c>
      <c r="J47" s="6" t="s">
        <v>2208</v>
      </c>
      <c r="K47" s="7">
        <v>7</v>
      </c>
      <c r="L47" s="6">
        <v>567180</v>
      </c>
      <c r="M47" s="6">
        <v>244443</v>
      </c>
      <c r="N47" s="6">
        <v>1</v>
      </c>
      <c r="O47" s="37"/>
      <c r="P47" s="37"/>
      <c r="Q47" s="37"/>
      <c r="R47" s="38">
        <f t="shared" si="1"/>
        <v>0</v>
      </c>
      <c r="S47" s="39">
        <f t="shared" si="5"/>
        <v>0</v>
      </c>
      <c r="T47" s="37"/>
      <c r="U47" s="37"/>
      <c r="V47" s="38">
        <f t="shared" si="3"/>
        <v>0</v>
      </c>
      <c r="W47" s="39">
        <f t="shared" si="6"/>
        <v>0</v>
      </c>
    </row>
    <row r="48" spans="1:23" x14ac:dyDescent="0.25">
      <c r="A48" s="4">
        <v>2861780</v>
      </c>
      <c r="B48" s="4" t="s">
        <v>2213</v>
      </c>
      <c r="C48" s="5" t="s">
        <v>2214</v>
      </c>
      <c r="D48" s="6" t="s">
        <v>15</v>
      </c>
      <c r="E48" s="6" t="s">
        <v>1980</v>
      </c>
      <c r="F48" s="6" t="s">
        <v>1980</v>
      </c>
      <c r="G48" s="6" t="s">
        <v>1981</v>
      </c>
      <c r="H48" s="6" t="s">
        <v>1980</v>
      </c>
      <c r="I48" s="6" t="s">
        <v>2215</v>
      </c>
      <c r="J48" s="6" t="s">
        <v>2216</v>
      </c>
      <c r="K48" s="7">
        <v>6</v>
      </c>
      <c r="L48" s="6">
        <v>572127</v>
      </c>
      <c r="M48" s="6">
        <v>239487</v>
      </c>
      <c r="N48" s="6">
        <v>1</v>
      </c>
      <c r="O48" s="37"/>
      <c r="P48" s="37"/>
      <c r="Q48" s="37"/>
      <c r="R48" s="38">
        <f t="shared" si="1"/>
        <v>0</v>
      </c>
      <c r="S48" s="39">
        <f t="shared" si="5"/>
        <v>0</v>
      </c>
      <c r="T48" s="37"/>
      <c r="U48" s="37"/>
      <c r="V48" s="38">
        <f t="shared" si="3"/>
        <v>0</v>
      </c>
      <c r="W48" s="39">
        <f t="shared" si="6"/>
        <v>0</v>
      </c>
    </row>
    <row r="49" spans="1:23" x14ac:dyDescent="0.25">
      <c r="A49" s="4">
        <v>2847119</v>
      </c>
      <c r="B49" s="4" t="s">
        <v>2225</v>
      </c>
      <c r="C49" s="5" t="s">
        <v>2226</v>
      </c>
      <c r="D49" s="6" t="s">
        <v>15</v>
      </c>
      <c r="E49" s="6" t="s">
        <v>1980</v>
      </c>
      <c r="F49" s="6" t="s">
        <v>1980</v>
      </c>
      <c r="G49" s="6" t="s">
        <v>1981</v>
      </c>
      <c r="H49" s="6" t="s">
        <v>1980</v>
      </c>
      <c r="I49" s="6" t="s">
        <v>2227</v>
      </c>
      <c r="J49" s="6" t="s">
        <v>2228</v>
      </c>
      <c r="K49" s="7">
        <v>10</v>
      </c>
      <c r="L49" s="6">
        <v>565824</v>
      </c>
      <c r="M49" s="6">
        <v>237535</v>
      </c>
      <c r="N49" s="6">
        <v>1</v>
      </c>
      <c r="O49" s="37"/>
      <c r="P49" s="37"/>
      <c r="Q49" s="37"/>
      <c r="R49" s="38">
        <f t="shared" si="1"/>
        <v>0</v>
      </c>
      <c r="S49" s="39">
        <f t="shared" si="5"/>
        <v>0</v>
      </c>
      <c r="T49" s="37"/>
      <c r="U49" s="37"/>
      <c r="V49" s="38">
        <f t="shared" si="3"/>
        <v>0</v>
      </c>
      <c r="W49" s="39">
        <f t="shared" si="6"/>
        <v>0</v>
      </c>
    </row>
    <row r="50" spans="1:23" x14ac:dyDescent="0.25">
      <c r="A50" s="4">
        <v>2861913</v>
      </c>
      <c r="B50" s="4" t="s">
        <v>2229</v>
      </c>
      <c r="C50" s="5" t="s">
        <v>2230</v>
      </c>
      <c r="D50" s="6" t="s">
        <v>15</v>
      </c>
      <c r="E50" s="6" t="s">
        <v>1980</v>
      </c>
      <c r="F50" s="6" t="s">
        <v>1980</v>
      </c>
      <c r="G50" s="6" t="s">
        <v>1981</v>
      </c>
      <c r="H50" s="6" t="s">
        <v>1980</v>
      </c>
      <c r="I50" s="6" t="s">
        <v>2231</v>
      </c>
      <c r="J50" s="6" t="s">
        <v>2232</v>
      </c>
      <c r="K50" s="7">
        <v>4</v>
      </c>
      <c r="L50" s="6">
        <v>564751</v>
      </c>
      <c r="M50" s="6">
        <v>249264</v>
      </c>
      <c r="N50" s="6">
        <v>1</v>
      </c>
      <c r="O50" s="37"/>
      <c r="P50" s="37"/>
      <c r="Q50" s="37"/>
      <c r="R50" s="38">
        <f t="shared" si="1"/>
        <v>0</v>
      </c>
      <c r="S50" s="39">
        <f t="shared" si="5"/>
        <v>0</v>
      </c>
      <c r="T50" s="37"/>
      <c r="U50" s="37"/>
      <c r="V50" s="38">
        <f t="shared" si="3"/>
        <v>0</v>
      </c>
      <c r="W50" s="39">
        <f t="shared" si="6"/>
        <v>0</v>
      </c>
    </row>
    <row r="51" spans="1:23" x14ac:dyDescent="0.25">
      <c r="A51" s="4">
        <v>2826330</v>
      </c>
      <c r="B51" s="4" t="s">
        <v>2233</v>
      </c>
      <c r="C51" s="5" t="s">
        <v>2234</v>
      </c>
      <c r="D51" s="6" t="s">
        <v>15</v>
      </c>
      <c r="E51" s="6" t="s">
        <v>1980</v>
      </c>
      <c r="F51" s="6" t="s">
        <v>1980</v>
      </c>
      <c r="G51" s="6" t="s">
        <v>1981</v>
      </c>
      <c r="H51" s="6" t="s">
        <v>1980</v>
      </c>
      <c r="I51" s="6" t="s">
        <v>2235</v>
      </c>
      <c r="J51" s="6" t="s">
        <v>2236</v>
      </c>
      <c r="K51" s="7">
        <v>17</v>
      </c>
      <c r="L51" s="6">
        <v>572450</v>
      </c>
      <c r="M51" s="6">
        <v>247561</v>
      </c>
      <c r="N51" s="6">
        <v>1</v>
      </c>
      <c r="O51" s="37"/>
      <c r="P51" s="37"/>
      <c r="Q51" s="37"/>
      <c r="R51" s="38">
        <f t="shared" si="1"/>
        <v>0</v>
      </c>
      <c r="S51" s="39">
        <f t="shared" si="5"/>
        <v>0</v>
      </c>
      <c r="T51" s="37"/>
      <c r="U51" s="37"/>
      <c r="V51" s="38">
        <f t="shared" si="3"/>
        <v>0</v>
      </c>
      <c r="W51" s="39">
        <f t="shared" si="6"/>
        <v>0</v>
      </c>
    </row>
    <row r="52" spans="1:23" x14ac:dyDescent="0.25">
      <c r="A52" s="4">
        <v>2826331</v>
      </c>
      <c r="B52" s="4" t="s">
        <v>2237</v>
      </c>
      <c r="C52" s="5" t="s">
        <v>2238</v>
      </c>
      <c r="D52" s="6" t="s">
        <v>15</v>
      </c>
      <c r="E52" s="6" t="s">
        <v>1980</v>
      </c>
      <c r="F52" s="6" t="s">
        <v>1980</v>
      </c>
      <c r="G52" s="6" t="s">
        <v>1981</v>
      </c>
      <c r="H52" s="6" t="s">
        <v>1980</v>
      </c>
      <c r="I52" s="6" t="s">
        <v>2235</v>
      </c>
      <c r="J52" s="6" t="s">
        <v>2236</v>
      </c>
      <c r="K52" s="7">
        <v>18</v>
      </c>
      <c r="L52" s="6">
        <v>572321</v>
      </c>
      <c r="M52" s="6">
        <v>247531</v>
      </c>
      <c r="N52" s="6">
        <v>1</v>
      </c>
      <c r="O52" s="37"/>
      <c r="P52" s="37"/>
      <c r="Q52" s="37"/>
      <c r="R52" s="38">
        <f t="shared" si="1"/>
        <v>0</v>
      </c>
      <c r="S52" s="39">
        <f t="shared" si="5"/>
        <v>0</v>
      </c>
      <c r="T52" s="37"/>
      <c r="U52" s="37"/>
      <c r="V52" s="38">
        <f t="shared" si="3"/>
        <v>0</v>
      </c>
      <c r="W52" s="39">
        <f t="shared" si="6"/>
        <v>0</v>
      </c>
    </row>
    <row r="53" spans="1:23" x14ac:dyDescent="0.25">
      <c r="A53" s="4">
        <v>2857260</v>
      </c>
      <c r="B53" s="4" t="s">
        <v>2247</v>
      </c>
      <c r="C53" s="5" t="s">
        <v>2248</v>
      </c>
      <c r="D53" s="6" t="s">
        <v>15</v>
      </c>
      <c r="E53" s="6" t="s">
        <v>1980</v>
      </c>
      <c r="F53" s="6" t="s">
        <v>1980</v>
      </c>
      <c r="G53" s="6" t="s">
        <v>1981</v>
      </c>
      <c r="H53" s="6" t="s">
        <v>1980</v>
      </c>
      <c r="I53" s="6" t="s">
        <v>2249</v>
      </c>
      <c r="J53" s="6" t="s">
        <v>2250</v>
      </c>
      <c r="K53" s="7">
        <v>2</v>
      </c>
      <c r="L53" s="6">
        <v>566660</v>
      </c>
      <c r="M53" s="6">
        <v>244260</v>
      </c>
      <c r="N53" s="6">
        <v>1</v>
      </c>
      <c r="O53" s="37"/>
      <c r="P53" s="37"/>
      <c r="Q53" s="37"/>
      <c r="R53" s="38">
        <f t="shared" si="1"/>
        <v>0</v>
      </c>
      <c r="S53" s="39">
        <f t="shared" si="5"/>
        <v>0</v>
      </c>
      <c r="T53" s="37"/>
      <c r="U53" s="37"/>
      <c r="V53" s="38">
        <f t="shared" si="3"/>
        <v>0</v>
      </c>
      <c r="W53" s="39">
        <f t="shared" si="6"/>
        <v>0</v>
      </c>
    </row>
    <row r="54" spans="1:23" x14ac:dyDescent="0.25">
      <c r="A54" s="4">
        <v>2855556</v>
      </c>
      <c r="B54" s="4" t="s">
        <v>2255</v>
      </c>
      <c r="C54" s="5" t="s">
        <v>2256</v>
      </c>
      <c r="D54" s="6" t="s">
        <v>15</v>
      </c>
      <c r="E54" s="6" t="s">
        <v>1980</v>
      </c>
      <c r="F54" s="6" t="s">
        <v>1980</v>
      </c>
      <c r="G54" s="6" t="s">
        <v>1981</v>
      </c>
      <c r="H54" s="6" t="s">
        <v>1980</v>
      </c>
      <c r="I54" s="6" t="s">
        <v>2253</v>
      </c>
      <c r="J54" s="6" t="s">
        <v>2254</v>
      </c>
      <c r="K54" s="7">
        <v>45</v>
      </c>
      <c r="L54" s="6">
        <v>566403</v>
      </c>
      <c r="M54" s="6">
        <v>244917</v>
      </c>
      <c r="N54" s="6">
        <v>1</v>
      </c>
      <c r="O54" s="37"/>
      <c r="P54" s="37"/>
      <c r="Q54" s="37"/>
      <c r="R54" s="38">
        <f t="shared" si="1"/>
        <v>0</v>
      </c>
      <c r="S54" s="39">
        <f t="shared" si="5"/>
        <v>0</v>
      </c>
      <c r="T54" s="37"/>
      <c r="U54" s="37"/>
      <c r="V54" s="38">
        <f t="shared" si="3"/>
        <v>0</v>
      </c>
      <c r="W54" s="39">
        <f t="shared" si="6"/>
        <v>0</v>
      </c>
    </row>
    <row r="55" spans="1:23" x14ac:dyDescent="0.25">
      <c r="A55" s="4">
        <v>2853565</v>
      </c>
      <c r="B55" s="4" t="s">
        <v>2261</v>
      </c>
      <c r="C55" s="5" t="s">
        <v>2262</v>
      </c>
      <c r="D55" s="6" t="s">
        <v>15</v>
      </c>
      <c r="E55" s="6" t="s">
        <v>1980</v>
      </c>
      <c r="F55" s="6" t="s">
        <v>1980</v>
      </c>
      <c r="G55" s="6" t="s">
        <v>1981</v>
      </c>
      <c r="H55" s="6" t="s">
        <v>1980</v>
      </c>
      <c r="I55" s="6" t="s">
        <v>2263</v>
      </c>
      <c r="J55" s="6" t="s">
        <v>2264</v>
      </c>
      <c r="K55" s="7">
        <v>2</v>
      </c>
      <c r="L55" s="6">
        <v>569413</v>
      </c>
      <c r="M55" s="6">
        <v>247167</v>
      </c>
      <c r="N55" s="6">
        <v>1</v>
      </c>
      <c r="O55" s="37"/>
      <c r="P55" s="37"/>
      <c r="Q55" s="37"/>
      <c r="R55" s="38">
        <f t="shared" si="1"/>
        <v>0</v>
      </c>
      <c r="S55" s="39">
        <f t="shared" si="5"/>
        <v>0</v>
      </c>
      <c r="T55" s="37"/>
      <c r="U55" s="37"/>
      <c r="V55" s="38">
        <f t="shared" si="3"/>
        <v>0</v>
      </c>
      <c r="W55" s="39">
        <f t="shared" si="6"/>
        <v>0</v>
      </c>
    </row>
    <row r="56" spans="1:23" x14ac:dyDescent="0.25">
      <c r="A56" s="4">
        <v>2862143</v>
      </c>
      <c r="B56" s="4" t="s">
        <v>2265</v>
      </c>
      <c r="C56" s="5" t="s">
        <v>2266</v>
      </c>
      <c r="D56" s="6" t="s">
        <v>15</v>
      </c>
      <c r="E56" s="6" t="s">
        <v>1980</v>
      </c>
      <c r="F56" s="6" t="s">
        <v>1980</v>
      </c>
      <c r="G56" s="6" t="s">
        <v>1981</v>
      </c>
      <c r="H56" s="6" t="s">
        <v>1980</v>
      </c>
      <c r="I56" s="6" t="s">
        <v>1134</v>
      </c>
      <c r="J56" s="6" t="s">
        <v>1135</v>
      </c>
      <c r="K56" s="7">
        <v>33</v>
      </c>
      <c r="L56" s="6">
        <v>565952</v>
      </c>
      <c r="M56" s="6">
        <v>245449</v>
      </c>
      <c r="N56" s="6">
        <v>1</v>
      </c>
      <c r="O56" s="37"/>
      <c r="P56" s="37"/>
      <c r="Q56" s="37"/>
      <c r="R56" s="38">
        <f t="shared" si="1"/>
        <v>0</v>
      </c>
      <c r="S56" s="39">
        <f t="shared" si="5"/>
        <v>0</v>
      </c>
      <c r="T56" s="37"/>
      <c r="U56" s="37"/>
      <c r="V56" s="38">
        <f t="shared" si="3"/>
        <v>0</v>
      </c>
      <c r="W56" s="39">
        <f t="shared" si="6"/>
        <v>0</v>
      </c>
    </row>
    <row r="57" spans="1:23" x14ac:dyDescent="0.25">
      <c r="A57" s="4">
        <v>2819177</v>
      </c>
      <c r="B57" s="4" t="s">
        <v>2269</v>
      </c>
      <c r="C57" s="5" t="s">
        <v>2270</v>
      </c>
      <c r="D57" s="6" t="s">
        <v>15</v>
      </c>
      <c r="E57" s="6" t="s">
        <v>1980</v>
      </c>
      <c r="F57" s="6" t="s">
        <v>1980</v>
      </c>
      <c r="G57" s="6" t="s">
        <v>1981</v>
      </c>
      <c r="H57" s="6" t="s">
        <v>1980</v>
      </c>
      <c r="I57" s="6" t="s">
        <v>2271</v>
      </c>
      <c r="J57" s="6" t="s">
        <v>2272</v>
      </c>
      <c r="K57" s="7">
        <v>3</v>
      </c>
      <c r="L57" s="6">
        <v>565346</v>
      </c>
      <c r="M57" s="6">
        <v>245028</v>
      </c>
      <c r="N57" s="6">
        <v>1</v>
      </c>
      <c r="O57" s="37"/>
      <c r="P57" s="37"/>
      <c r="Q57" s="37"/>
      <c r="R57" s="38">
        <f t="shared" si="1"/>
        <v>0</v>
      </c>
      <c r="S57" s="39">
        <f t="shared" si="5"/>
        <v>0</v>
      </c>
      <c r="T57" s="37"/>
      <c r="U57" s="37"/>
      <c r="V57" s="38">
        <f t="shared" si="3"/>
        <v>0</v>
      </c>
      <c r="W57" s="39">
        <f t="shared" si="6"/>
        <v>0</v>
      </c>
    </row>
    <row r="58" spans="1:23" x14ac:dyDescent="0.25">
      <c r="A58" s="4">
        <v>2815082</v>
      </c>
      <c r="B58" s="4" t="s">
        <v>2279</v>
      </c>
      <c r="C58" s="5" t="s">
        <v>2280</v>
      </c>
      <c r="D58" s="6" t="s">
        <v>15</v>
      </c>
      <c r="E58" s="6" t="s">
        <v>1980</v>
      </c>
      <c r="F58" s="6" t="s">
        <v>1980</v>
      </c>
      <c r="G58" s="6" t="s">
        <v>1981</v>
      </c>
      <c r="H58" s="6" t="s">
        <v>1980</v>
      </c>
      <c r="I58" s="6" t="s">
        <v>2281</v>
      </c>
      <c r="J58" s="6" t="s">
        <v>2282</v>
      </c>
      <c r="K58" s="7">
        <v>3</v>
      </c>
      <c r="L58" s="6">
        <v>566445</v>
      </c>
      <c r="M58" s="6">
        <v>247084</v>
      </c>
      <c r="N58" s="6">
        <v>1</v>
      </c>
      <c r="O58" s="37"/>
      <c r="P58" s="37"/>
      <c r="Q58" s="37"/>
      <c r="R58" s="38">
        <f t="shared" si="1"/>
        <v>0</v>
      </c>
      <c r="S58" s="39">
        <f t="shared" si="5"/>
        <v>0</v>
      </c>
      <c r="T58" s="37"/>
      <c r="U58" s="37"/>
      <c r="V58" s="38">
        <f t="shared" si="3"/>
        <v>0</v>
      </c>
      <c r="W58" s="39">
        <f t="shared" si="6"/>
        <v>0</v>
      </c>
    </row>
    <row r="59" spans="1:23" x14ac:dyDescent="0.25">
      <c r="A59" s="4">
        <v>2832250</v>
      </c>
      <c r="B59" s="4" t="s">
        <v>2298</v>
      </c>
      <c r="C59" s="5" t="s">
        <v>2299</v>
      </c>
      <c r="D59" s="6" t="s">
        <v>15</v>
      </c>
      <c r="E59" s="6" t="s">
        <v>1980</v>
      </c>
      <c r="F59" s="6" t="s">
        <v>1980</v>
      </c>
      <c r="G59" s="6" t="s">
        <v>1981</v>
      </c>
      <c r="H59" s="6" t="s">
        <v>1980</v>
      </c>
      <c r="I59" s="6" t="s">
        <v>2300</v>
      </c>
      <c r="J59" s="6" t="s">
        <v>2301</v>
      </c>
      <c r="K59" s="7">
        <v>29</v>
      </c>
      <c r="L59" s="6">
        <v>566725</v>
      </c>
      <c r="M59" s="6">
        <v>242120</v>
      </c>
      <c r="N59" s="6">
        <v>1</v>
      </c>
      <c r="O59" s="37"/>
      <c r="P59" s="37"/>
      <c r="Q59" s="37"/>
      <c r="R59" s="38">
        <f t="shared" si="1"/>
        <v>0</v>
      </c>
      <c r="S59" s="39">
        <f t="shared" si="5"/>
        <v>0</v>
      </c>
      <c r="T59" s="37"/>
      <c r="U59" s="37"/>
      <c r="V59" s="38">
        <f t="shared" si="3"/>
        <v>0</v>
      </c>
      <c r="W59" s="39">
        <f t="shared" si="6"/>
        <v>0</v>
      </c>
    </row>
    <row r="60" spans="1:23" x14ac:dyDescent="0.25">
      <c r="A60" s="4">
        <v>2862400</v>
      </c>
      <c r="B60" s="4" t="s">
        <v>2302</v>
      </c>
      <c r="C60" s="5" t="s">
        <v>2303</v>
      </c>
      <c r="D60" s="6" t="s">
        <v>15</v>
      </c>
      <c r="E60" s="6" t="s">
        <v>1980</v>
      </c>
      <c r="F60" s="6" t="s">
        <v>1980</v>
      </c>
      <c r="G60" s="6" t="s">
        <v>1981</v>
      </c>
      <c r="H60" s="6" t="s">
        <v>1980</v>
      </c>
      <c r="I60" s="6" t="s">
        <v>163</v>
      </c>
      <c r="J60" s="6" t="s">
        <v>164</v>
      </c>
      <c r="K60" s="7">
        <v>2</v>
      </c>
      <c r="L60" s="6">
        <v>565848</v>
      </c>
      <c r="M60" s="6">
        <v>244863</v>
      </c>
      <c r="N60" s="6">
        <v>1</v>
      </c>
      <c r="O60" s="37"/>
      <c r="P60" s="37"/>
      <c r="Q60" s="37"/>
      <c r="R60" s="38">
        <f t="shared" si="1"/>
        <v>0</v>
      </c>
      <c r="S60" s="39">
        <f t="shared" si="5"/>
        <v>0</v>
      </c>
      <c r="T60" s="37"/>
      <c r="U60" s="37"/>
      <c r="V60" s="38">
        <f t="shared" si="3"/>
        <v>0</v>
      </c>
      <c r="W60" s="39">
        <f t="shared" si="6"/>
        <v>0</v>
      </c>
    </row>
    <row r="61" spans="1:23" x14ac:dyDescent="0.25">
      <c r="A61" s="4">
        <v>2831900</v>
      </c>
      <c r="B61" s="4" t="s">
        <v>2304</v>
      </c>
      <c r="C61" s="5" t="s">
        <v>2305</v>
      </c>
      <c r="D61" s="6" t="s">
        <v>15</v>
      </c>
      <c r="E61" s="6" t="s">
        <v>1980</v>
      </c>
      <c r="F61" s="6" t="s">
        <v>1980</v>
      </c>
      <c r="G61" s="6" t="s">
        <v>1981</v>
      </c>
      <c r="H61" s="6" t="s">
        <v>1980</v>
      </c>
      <c r="I61" s="6" t="s">
        <v>2306</v>
      </c>
      <c r="J61" s="6" t="s">
        <v>2307</v>
      </c>
      <c r="K61" s="7">
        <v>12</v>
      </c>
      <c r="L61" s="6">
        <v>566406</v>
      </c>
      <c r="M61" s="6">
        <v>242827</v>
      </c>
      <c r="N61" s="6">
        <v>1</v>
      </c>
      <c r="O61" s="37"/>
      <c r="P61" s="37"/>
      <c r="Q61" s="37"/>
      <c r="R61" s="38">
        <f t="shared" si="1"/>
        <v>0</v>
      </c>
      <c r="S61" s="39">
        <f t="shared" si="5"/>
        <v>0</v>
      </c>
      <c r="T61" s="37"/>
      <c r="U61" s="37"/>
      <c r="V61" s="38">
        <f t="shared" si="3"/>
        <v>0</v>
      </c>
      <c r="W61" s="39">
        <f t="shared" si="6"/>
        <v>0</v>
      </c>
    </row>
    <row r="62" spans="1:23" x14ac:dyDescent="0.25">
      <c r="A62" s="4">
        <v>2862427</v>
      </c>
      <c r="B62" s="4" t="s">
        <v>2308</v>
      </c>
      <c r="C62" s="5" t="s">
        <v>2309</v>
      </c>
      <c r="D62" s="6" t="s">
        <v>15</v>
      </c>
      <c r="E62" s="6" t="s">
        <v>1980</v>
      </c>
      <c r="F62" s="6" t="s">
        <v>1980</v>
      </c>
      <c r="G62" s="6" t="s">
        <v>1981</v>
      </c>
      <c r="H62" s="6" t="s">
        <v>1980</v>
      </c>
      <c r="I62" s="6" t="s">
        <v>2310</v>
      </c>
      <c r="J62" s="6" t="s">
        <v>2311</v>
      </c>
      <c r="K62" s="7">
        <v>19</v>
      </c>
      <c r="L62" s="6">
        <v>568113</v>
      </c>
      <c r="M62" s="6">
        <v>244375</v>
      </c>
      <c r="N62" s="6">
        <v>1</v>
      </c>
      <c r="O62" s="37"/>
      <c r="P62" s="37"/>
      <c r="Q62" s="37"/>
      <c r="R62" s="38">
        <f t="shared" si="1"/>
        <v>0</v>
      </c>
      <c r="S62" s="39">
        <f t="shared" si="5"/>
        <v>0</v>
      </c>
      <c r="T62" s="37"/>
      <c r="U62" s="37"/>
      <c r="V62" s="38">
        <f t="shared" si="3"/>
        <v>0</v>
      </c>
      <c r="W62" s="39">
        <f t="shared" si="6"/>
        <v>0</v>
      </c>
    </row>
    <row r="63" spans="1:23" x14ac:dyDescent="0.25">
      <c r="A63" s="4">
        <v>2862477</v>
      </c>
      <c r="B63" s="4" t="s">
        <v>2314</v>
      </c>
      <c r="C63" s="5" t="s">
        <v>2315</v>
      </c>
      <c r="D63" s="6" t="s">
        <v>15</v>
      </c>
      <c r="E63" s="6" t="s">
        <v>1980</v>
      </c>
      <c r="F63" s="6" t="s">
        <v>1980</v>
      </c>
      <c r="G63" s="6" t="s">
        <v>1981</v>
      </c>
      <c r="H63" s="6" t="s">
        <v>1980</v>
      </c>
      <c r="I63" s="6" t="s">
        <v>2316</v>
      </c>
      <c r="J63" s="6" t="s">
        <v>2317</v>
      </c>
      <c r="K63" s="7">
        <v>14</v>
      </c>
      <c r="L63" s="6">
        <v>559639</v>
      </c>
      <c r="M63" s="6">
        <v>245262</v>
      </c>
      <c r="N63" s="6">
        <v>1</v>
      </c>
      <c r="O63" s="37"/>
      <c r="P63" s="37"/>
      <c r="Q63" s="37"/>
      <c r="R63" s="38">
        <f t="shared" si="1"/>
        <v>0</v>
      </c>
      <c r="S63" s="39">
        <f t="shared" si="5"/>
        <v>0</v>
      </c>
      <c r="T63" s="37"/>
      <c r="U63" s="37"/>
      <c r="V63" s="38">
        <f t="shared" si="3"/>
        <v>0</v>
      </c>
      <c r="W63" s="39">
        <f t="shared" si="6"/>
        <v>0</v>
      </c>
    </row>
    <row r="64" spans="1:23" x14ac:dyDescent="0.25">
      <c r="A64" s="4">
        <v>2862595</v>
      </c>
      <c r="B64" s="4" t="s">
        <v>2324</v>
      </c>
      <c r="C64" s="5" t="s">
        <v>2325</v>
      </c>
      <c r="D64" s="6" t="s">
        <v>15</v>
      </c>
      <c r="E64" s="6" t="s">
        <v>1980</v>
      </c>
      <c r="F64" s="6" t="s">
        <v>1980</v>
      </c>
      <c r="G64" s="6" t="s">
        <v>1981</v>
      </c>
      <c r="H64" s="6" t="s">
        <v>1980</v>
      </c>
      <c r="I64" s="6" t="s">
        <v>2326</v>
      </c>
      <c r="J64" s="6" t="s">
        <v>2120</v>
      </c>
      <c r="K64" s="7">
        <v>35</v>
      </c>
      <c r="L64" s="6">
        <v>572495</v>
      </c>
      <c r="M64" s="6">
        <v>246975</v>
      </c>
      <c r="N64" s="6">
        <v>1</v>
      </c>
      <c r="O64" s="37"/>
      <c r="P64" s="37"/>
      <c r="Q64" s="37"/>
      <c r="R64" s="38">
        <f t="shared" si="1"/>
        <v>0</v>
      </c>
      <c r="S64" s="39">
        <f t="shared" si="5"/>
        <v>0</v>
      </c>
      <c r="T64" s="37"/>
      <c r="U64" s="37"/>
      <c r="V64" s="38">
        <f t="shared" si="3"/>
        <v>0</v>
      </c>
      <c r="W64" s="39">
        <f t="shared" si="6"/>
        <v>0</v>
      </c>
    </row>
    <row r="65" spans="1:23" x14ac:dyDescent="0.25">
      <c r="A65" s="4">
        <v>2826145</v>
      </c>
      <c r="B65" s="4" t="s">
        <v>2327</v>
      </c>
      <c r="C65" s="5" t="s">
        <v>2328</v>
      </c>
      <c r="D65" s="6" t="s">
        <v>15</v>
      </c>
      <c r="E65" s="6" t="s">
        <v>1980</v>
      </c>
      <c r="F65" s="6" t="s">
        <v>1980</v>
      </c>
      <c r="G65" s="6" t="s">
        <v>1981</v>
      </c>
      <c r="H65" s="6" t="s">
        <v>1980</v>
      </c>
      <c r="I65" s="6" t="s">
        <v>2326</v>
      </c>
      <c r="J65" s="6" t="s">
        <v>2329</v>
      </c>
      <c r="K65" s="7">
        <v>7</v>
      </c>
      <c r="L65" s="6">
        <v>572474</v>
      </c>
      <c r="M65" s="6">
        <v>246734</v>
      </c>
      <c r="N65" s="6">
        <v>1</v>
      </c>
      <c r="O65" s="37"/>
      <c r="P65" s="37"/>
      <c r="Q65" s="37"/>
      <c r="R65" s="38">
        <f t="shared" si="1"/>
        <v>0</v>
      </c>
      <c r="S65" s="39">
        <f t="shared" si="5"/>
        <v>0</v>
      </c>
      <c r="T65" s="37"/>
      <c r="U65" s="37"/>
      <c r="V65" s="38">
        <f t="shared" si="3"/>
        <v>0</v>
      </c>
      <c r="W65" s="39">
        <f t="shared" si="6"/>
        <v>0</v>
      </c>
    </row>
    <row r="66" spans="1:23" x14ac:dyDescent="0.25">
      <c r="A66" s="4">
        <v>2822610</v>
      </c>
      <c r="B66" s="4" t="s">
        <v>2334</v>
      </c>
      <c r="C66" s="5" t="s">
        <v>2335</v>
      </c>
      <c r="D66" s="6" t="s">
        <v>15</v>
      </c>
      <c r="E66" s="6" t="s">
        <v>1980</v>
      </c>
      <c r="F66" s="6" t="s">
        <v>1980</v>
      </c>
      <c r="G66" s="6" t="s">
        <v>1981</v>
      </c>
      <c r="H66" s="6" t="s">
        <v>1980</v>
      </c>
      <c r="I66" s="6" t="s">
        <v>2336</v>
      </c>
      <c r="J66" s="6" t="s">
        <v>2337</v>
      </c>
      <c r="K66" s="7">
        <v>20</v>
      </c>
      <c r="L66" s="6">
        <v>566291</v>
      </c>
      <c r="M66" s="6">
        <v>243681</v>
      </c>
      <c r="N66" s="6">
        <v>1</v>
      </c>
      <c r="O66" s="37"/>
      <c r="P66" s="37"/>
      <c r="Q66" s="37"/>
      <c r="R66" s="38">
        <f t="shared" si="1"/>
        <v>0</v>
      </c>
      <c r="S66" s="39">
        <f t="shared" si="5"/>
        <v>0</v>
      </c>
      <c r="T66" s="37"/>
      <c r="U66" s="37"/>
      <c r="V66" s="38">
        <f t="shared" si="3"/>
        <v>0</v>
      </c>
      <c r="W66" s="39">
        <f t="shared" si="6"/>
        <v>0</v>
      </c>
    </row>
    <row r="67" spans="1:23" x14ac:dyDescent="0.25">
      <c r="A67" s="4">
        <v>2822097</v>
      </c>
      <c r="B67" s="4" t="s">
        <v>2338</v>
      </c>
      <c r="C67" s="5" t="s">
        <v>2339</v>
      </c>
      <c r="D67" s="6" t="s">
        <v>15</v>
      </c>
      <c r="E67" s="6" t="s">
        <v>1980</v>
      </c>
      <c r="F67" s="6" t="s">
        <v>1980</v>
      </c>
      <c r="G67" s="6" t="s">
        <v>1981</v>
      </c>
      <c r="H67" s="6" t="s">
        <v>1980</v>
      </c>
      <c r="I67" s="6" t="s">
        <v>1010</v>
      </c>
      <c r="J67" s="6" t="s">
        <v>1011</v>
      </c>
      <c r="K67" s="7">
        <v>78</v>
      </c>
      <c r="L67" s="6">
        <v>564723</v>
      </c>
      <c r="M67" s="6">
        <v>243565</v>
      </c>
      <c r="N67" s="6">
        <v>1</v>
      </c>
      <c r="O67" s="37"/>
      <c r="P67" s="37"/>
      <c r="Q67" s="37"/>
      <c r="R67" s="38">
        <f t="shared" si="1"/>
        <v>0</v>
      </c>
      <c r="S67" s="39">
        <f t="shared" si="5"/>
        <v>0</v>
      </c>
      <c r="T67" s="37"/>
      <c r="U67" s="37"/>
      <c r="V67" s="38">
        <f t="shared" si="3"/>
        <v>0</v>
      </c>
      <c r="W67" s="39">
        <f t="shared" si="6"/>
        <v>0</v>
      </c>
    </row>
    <row r="68" spans="1:23" x14ac:dyDescent="0.25">
      <c r="A68" s="4">
        <v>2857133</v>
      </c>
      <c r="B68" s="4" t="s">
        <v>2340</v>
      </c>
      <c r="C68" s="5" t="s">
        <v>2341</v>
      </c>
      <c r="D68" s="6" t="s">
        <v>15</v>
      </c>
      <c r="E68" s="6" t="s">
        <v>1980</v>
      </c>
      <c r="F68" s="6" t="s">
        <v>1980</v>
      </c>
      <c r="G68" s="6" t="s">
        <v>1981</v>
      </c>
      <c r="H68" s="6" t="s">
        <v>1980</v>
      </c>
      <c r="I68" s="6" t="s">
        <v>2342</v>
      </c>
      <c r="J68" s="6" t="s">
        <v>2343</v>
      </c>
      <c r="K68" s="7">
        <v>38</v>
      </c>
      <c r="L68" s="6">
        <v>566298</v>
      </c>
      <c r="M68" s="6">
        <v>244354</v>
      </c>
      <c r="N68" s="6">
        <v>1</v>
      </c>
      <c r="O68" s="37"/>
      <c r="P68" s="37"/>
      <c r="Q68" s="37"/>
      <c r="R68" s="38">
        <f t="shared" si="1"/>
        <v>0</v>
      </c>
      <c r="S68" s="39">
        <f t="shared" si="5"/>
        <v>0</v>
      </c>
      <c r="T68" s="37"/>
      <c r="U68" s="37"/>
      <c r="V68" s="38">
        <f t="shared" si="3"/>
        <v>0</v>
      </c>
      <c r="W68" s="39">
        <f t="shared" si="6"/>
        <v>0</v>
      </c>
    </row>
    <row r="69" spans="1:23" x14ac:dyDescent="0.25">
      <c r="A69" s="4">
        <v>2862778</v>
      </c>
      <c r="B69" s="4" t="s">
        <v>2344</v>
      </c>
      <c r="C69" s="5" t="s">
        <v>2345</v>
      </c>
      <c r="D69" s="6" t="s">
        <v>15</v>
      </c>
      <c r="E69" s="6" t="s">
        <v>1980</v>
      </c>
      <c r="F69" s="6" t="s">
        <v>1980</v>
      </c>
      <c r="G69" s="6" t="s">
        <v>1981</v>
      </c>
      <c r="H69" s="6" t="s">
        <v>1980</v>
      </c>
      <c r="I69" s="6" t="s">
        <v>2342</v>
      </c>
      <c r="J69" s="6" t="s">
        <v>2343</v>
      </c>
      <c r="K69" s="7">
        <v>44</v>
      </c>
      <c r="L69" s="6">
        <v>566131</v>
      </c>
      <c r="M69" s="6">
        <v>244295</v>
      </c>
      <c r="N69" s="6">
        <v>1</v>
      </c>
      <c r="O69" s="37"/>
      <c r="P69" s="37"/>
      <c r="Q69" s="37"/>
      <c r="R69" s="38">
        <f t="shared" si="1"/>
        <v>0</v>
      </c>
      <c r="S69" s="39">
        <f t="shared" si="5"/>
        <v>0</v>
      </c>
      <c r="T69" s="37"/>
      <c r="U69" s="37"/>
      <c r="V69" s="38">
        <f t="shared" si="3"/>
        <v>0</v>
      </c>
      <c r="W69" s="39">
        <f t="shared" si="6"/>
        <v>0</v>
      </c>
    </row>
    <row r="70" spans="1:23" x14ac:dyDescent="0.25">
      <c r="A70" s="4">
        <v>2836678</v>
      </c>
      <c r="B70" s="4" t="s">
        <v>2361</v>
      </c>
      <c r="C70" s="5" t="s">
        <v>2362</v>
      </c>
      <c r="D70" s="6" t="s">
        <v>15</v>
      </c>
      <c r="E70" s="6" t="s">
        <v>1980</v>
      </c>
      <c r="F70" s="6" t="s">
        <v>1980</v>
      </c>
      <c r="G70" s="6" t="s">
        <v>1981</v>
      </c>
      <c r="H70" s="6" t="s">
        <v>1980</v>
      </c>
      <c r="I70" s="6" t="s">
        <v>2363</v>
      </c>
      <c r="J70" s="6" t="s">
        <v>2364</v>
      </c>
      <c r="K70" s="7">
        <v>25</v>
      </c>
      <c r="L70" s="6">
        <v>563947</v>
      </c>
      <c r="M70" s="6">
        <v>238279</v>
      </c>
      <c r="N70" s="6">
        <v>1</v>
      </c>
      <c r="O70" s="37"/>
      <c r="P70" s="37"/>
      <c r="Q70" s="37"/>
      <c r="R70" s="38">
        <f t="shared" si="1"/>
        <v>0</v>
      </c>
      <c r="S70" s="39">
        <f t="shared" si="5"/>
        <v>0</v>
      </c>
      <c r="T70" s="37"/>
      <c r="U70" s="37"/>
      <c r="V70" s="38">
        <f t="shared" si="3"/>
        <v>0</v>
      </c>
      <c r="W70" s="39">
        <f t="shared" si="6"/>
        <v>0</v>
      </c>
    </row>
    <row r="71" spans="1:23" x14ac:dyDescent="0.25">
      <c r="A71" s="4">
        <v>2862978</v>
      </c>
      <c r="B71" s="4" t="s">
        <v>2365</v>
      </c>
      <c r="C71" s="5" t="s">
        <v>2366</v>
      </c>
      <c r="D71" s="6" t="s">
        <v>15</v>
      </c>
      <c r="E71" s="6" t="s">
        <v>1980</v>
      </c>
      <c r="F71" s="6" t="s">
        <v>1980</v>
      </c>
      <c r="G71" s="6" t="s">
        <v>1981</v>
      </c>
      <c r="H71" s="6" t="s">
        <v>1980</v>
      </c>
      <c r="I71" s="6" t="s">
        <v>2367</v>
      </c>
      <c r="J71" s="6" t="s">
        <v>2368</v>
      </c>
      <c r="K71" s="7">
        <v>235</v>
      </c>
      <c r="L71" s="6">
        <v>563730</v>
      </c>
      <c r="M71" s="6">
        <v>245524</v>
      </c>
      <c r="N71" s="6">
        <v>1</v>
      </c>
      <c r="O71" s="37"/>
      <c r="P71" s="37"/>
      <c r="Q71" s="37"/>
      <c r="R71" s="38">
        <f t="shared" si="1"/>
        <v>0</v>
      </c>
      <c r="S71" s="39">
        <f t="shared" si="5"/>
        <v>0</v>
      </c>
      <c r="T71" s="37"/>
      <c r="U71" s="37"/>
      <c r="V71" s="38">
        <f t="shared" si="3"/>
        <v>0</v>
      </c>
      <c r="W71" s="39">
        <f t="shared" si="6"/>
        <v>0</v>
      </c>
    </row>
    <row r="72" spans="1:23" x14ac:dyDescent="0.25">
      <c r="A72" s="4">
        <v>2863138</v>
      </c>
      <c r="B72" s="4" t="s">
        <v>2382</v>
      </c>
      <c r="C72" s="5" t="s">
        <v>2383</v>
      </c>
      <c r="D72" s="6" t="s">
        <v>15</v>
      </c>
      <c r="E72" s="6" t="s">
        <v>1980</v>
      </c>
      <c r="F72" s="6" t="s">
        <v>1980</v>
      </c>
      <c r="G72" s="6" t="s">
        <v>1981</v>
      </c>
      <c r="H72" s="6" t="s">
        <v>1980</v>
      </c>
      <c r="I72" s="6" t="s">
        <v>2384</v>
      </c>
      <c r="J72" s="6" t="s">
        <v>2385</v>
      </c>
      <c r="K72" s="7">
        <v>16</v>
      </c>
      <c r="L72" s="6">
        <v>566595</v>
      </c>
      <c r="M72" s="6">
        <v>244235</v>
      </c>
      <c r="N72" s="6">
        <v>1</v>
      </c>
      <c r="O72" s="37"/>
      <c r="P72" s="37"/>
      <c r="Q72" s="37"/>
      <c r="R72" s="38">
        <f t="shared" si="1"/>
        <v>0</v>
      </c>
      <c r="S72" s="39">
        <f t="shared" si="5"/>
        <v>0</v>
      </c>
      <c r="T72" s="37"/>
      <c r="U72" s="37"/>
      <c r="V72" s="38">
        <f t="shared" si="3"/>
        <v>0</v>
      </c>
      <c r="W72" s="39">
        <f t="shared" si="6"/>
        <v>0</v>
      </c>
    </row>
    <row r="73" spans="1:23" x14ac:dyDescent="0.25">
      <c r="A73" s="4">
        <v>2854487</v>
      </c>
      <c r="B73" s="4" t="s">
        <v>2394</v>
      </c>
      <c r="C73" s="5" t="s">
        <v>2395</v>
      </c>
      <c r="D73" s="6" t="s">
        <v>15</v>
      </c>
      <c r="E73" s="6" t="s">
        <v>1980</v>
      </c>
      <c r="F73" s="6" t="s">
        <v>1980</v>
      </c>
      <c r="G73" s="6" t="s">
        <v>1981</v>
      </c>
      <c r="H73" s="6" t="s">
        <v>1980</v>
      </c>
      <c r="I73" s="6" t="s">
        <v>2396</v>
      </c>
      <c r="J73" s="6" t="s">
        <v>2397</v>
      </c>
      <c r="K73" s="7">
        <v>31</v>
      </c>
      <c r="L73" s="6">
        <v>570409</v>
      </c>
      <c r="M73" s="6">
        <v>245639</v>
      </c>
      <c r="N73" s="6">
        <v>1</v>
      </c>
      <c r="O73" s="37"/>
      <c r="P73" s="37"/>
      <c r="Q73" s="37"/>
      <c r="R73" s="38">
        <f t="shared" si="1"/>
        <v>0</v>
      </c>
      <c r="S73" s="39">
        <f t="shared" si="5"/>
        <v>0</v>
      </c>
      <c r="T73" s="37"/>
      <c r="U73" s="37"/>
      <c r="V73" s="38">
        <f t="shared" si="3"/>
        <v>0</v>
      </c>
      <c r="W73" s="39">
        <f t="shared" si="6"/>
        <v>0</v>
      </c>
    </row>
    <row r="74" spans="1:23" x14ac:dyDescent="0.25">
      <c r="A74" s="4">
        <v>2815257</v>
      </c>
      <c r="B74" s="4" t="s">
        <v>2398</v>
      </c>
      <c r="C74" s="5" t="s">
        <v>2399</v>
      </c>
      <c r="D74" s="6" t="s">
        <v>15</v>
      </c>
      <c r="E74" s="6" t="s">
        <v>1980</v>
      </c>
      <c r="F74" s="6" t="s">
        <v>1980</v>
      </c>
      <c r="G74" s="6" t="s">
        <v>1981</v>
      </c>
      <c r="H74" s="6" t="s">
        <v>1980</v>
      </c>
      <c r="I74" s="6" t="s">
        <v>2400</v>
      </c>
      <c r="J74" s="6" t="s">
        <v>2401</v>
      </c>
      <c r="K74" s="7">
        <v>60</v>
      </c>
      <c r="L74" s="6">
        <v>566008</v>
      </c>
      <c r="M74" s="6">
        <v>246727</v>
      </c>
      <c r="N74" s="6">
        <v>1</v>
      </c>
      <c r="O74" s="37"/>
      <c r="P74" s="37"/>
      <c r="Q74" s="37"/>
      <c r="R74" s="38">
        <f t="shared" si="1"/>
        <v>0</v>
      </c>
      <c r="S74" s="39">
        <f t="shared" si="5"/>
        <v>0</v>
      </c>
      <c r="T74" s="37"/>
      <c r="U74" s="37"/>
      <c r="V74" s="38">
        <f t="shared" si="3"/>
        <v>0</v>
      </c>
      <c r="W74" s="39">
        <f t="shared" si="6"/>
        <v>0</v>
      </c>
    </row>
    <row r="75" spans="1:23" x14ac:dyDescent="0.25">
      <c r="A75" s="4">
        <v>2814761</v>
      </c>
      <c r="B75" s="4" t="s">
        <v>2406</v>
      </c>
      <c r="C75" s="5" t="s">
        <v>2407</v>
      </c>
      <c r="D75" s="6" t="s">
        <v>15</v>
      </c>
      <c r="E75" s="6" t="s">
        <v>1980</v>
      </c>
      <c r="F75" s="6" t="s">
        <v>1980</v>
      </c>
      <c r="G75" s="6" t="s">
        <v>1981</v>
      </c>
      <c r="H75" s="6" t="s">
        <v>1980</v>
      </c>
      <c r="I75" s="6" t="s">
        <v>2408</v>
      </c>
      <c r="J75" s="6" t="s">
        <v>2409</v>
      </c>
      <c r="K75" s="7">
        <v>15</v>
      </c>
      <c r="L75" s="6">
        <v>567633</v>
      </c>
      <c r="M75" s="6">
        <v>247783</v>
      </c>
      <c r="N75" s="6">
        <v>1</v>
      </c>
      <c r="O75" s="37"/>
      <c r="P75" s="37"/>
      <c r="Q75" s="37"/>
      <c r="R75" s="38">
        <f t="shared" si="1"/>
        <v>0</v>
      </c>
      <c r="S75" s="39">
        <f t="shared" si="5"/>
        <v>0</v>
      </c>
      <c r="T75" s="37"/>
      <c r="U75" s="37"/>
      <c r="V75" s="38">
        <f t="shared" si="3"/>
        <v>0</v>
      </c>
      <c r="W75" s="39">
        <f t="shared" si="6"/>
        <v>0</v>
      </c>
    </row>
    <row r="76" spans="1:23" x14ac:dyDescent="0.25">
      <c r="A76" s="4">
        <v>2840470</v>
      </c>
      <c r="B76" s="4" t="s">
        <v>2414</v>
      </c>
      <c r="C76" s="5" t="s">
        <v>2415</v>
      </c>
      <c r="D76" s="6" t="s">
        <v>15</v>
      </c>
      <c r="E76" s="6" t="s">
        <v>1980</v>
      </c>
      <c r="F76" s="6" t="s">
        <v>1980</v>
      </c>
      <c r="G76" s="6" t="s">
        <v>1981</v>
      </c>
      <c r="H76" s="6" t="s">
        <v>1980</v>
      </c>
      <c r="I76" s="6" t="s">
        <v>2412</v>
      </c>
      <c r="J76" s="6" t="s">
        <v>2413</v>
      </c>
      <c r="K76" s="7">
        <v>98</v>
      </c>
      <c r="L76" s="6">
        <v>569134</v>
      </c>
      <c r="M76" s="6">
        <v>239932</v>
      </c>
      <c r="N76" s="6">
        <v>1</v>
      </c>
      <c r="O76" s="37"/>
      <c r="P76" s="37"/>
      <c r="Q76" s="37"/>
      <c r="R76" s="38">
        <f t="shared" si="1"/>
        <v>0</v>
      </c>
      <c r="S76" s="39">
        <f t="shared" si="5"/>
        <v>0</v>
      </c>
      <c r="T76" s="37"/>
      <c r="U76" s="37"/>
      <c r="V76" s="38">
        <f t="shared" si="3"/>
        <v>0</v>
      </c>
      <c r="W76" s="39">
        <f t="shared" si="6"/>
        <v>0</v>
      </c>
    </row>
    <row r="77" spans="1:23" x14ac:dyDescent="0.25">
      <c r="A77" s="4">
        <v>2863679</v>
      </c>
      <c r="B77" s="4" t="s">
        <v>2435</v>
      </c>
      <c r="C77" s="5" t="s">
        <v>2436</v>
      </c>
      <c r="D77" s="6" t="s">
        <v>15</v>
      </c>
      <c r="E77" s="6" t="s">
        <v>1980</v>
      </c>
      <c r="F77" s="6" t="s">
        <v>1980</v>
      </c>
      <c r="G77" s="6" t="s">
        <v>1981</v>
      </c>
      <c r="H77" s="6" t="s">
        <v>1980</v>
      </c>
      <c r="I77" s="6" t="s">
        <v>2437</v>
      </c>
      <c r="J77" s="6" t="s">
        <v>2438</v>
      </c>
      <c r="K77" s="7">
        <v>6</v>
      </c>
      <c r="L77" s="6">
        <v>567976</v>
      </c>
      <c r="M77" s="6">
        <v>243866</v>
      </c>
      <c r="N77" s="6">
        <v>1</v>
      </c>
      <c r="O77" s="37"/>
      <c r="P77" s="37"/>
      <c r="Q77" s="37"/>
      <c r="R77" s="38">
        <f t="shared" si="1"/>
        <v>0</v>
      </c>
      <c r="S77" s="39">
        <f t="shared" si="5"/>
        <v>0</v>
      </c>
      <c r="T77" s="37"/>
      <c r="U77" s="37"/>
      <c r="V77" s="38">
        <f t="shared" si="3"/>
        <v>0</v>
      </c>
      <c r="W77" s="39">
        <f t="shared" si="6"/>
        <v>0</v>
      </c>
    </row>
    <row r="78" spans="1:23" x14ac:dyDescent="0.25">
      <c r="A78" s="4">
        <v>2817207</v>
      </c>
      <c r="B78" s="4" t="s">
        <v>2455</v>
      </c>
      <c r="C78" s="5" t="s">
        <v>2456</v>
      </c>
      <c r="D78" s="6" t="s">
        <v>15</v>
      </c>
      <c r="E78" s="6" t="s">
        <v>1980</v>
      </c>
      <c r="F78" s="6" t="s">
        <v>1980</v>
      </c>
      <c r="G78" s="6" t="s">
        <v>1981</v>
      </c>
      <c r="H78" s="6" t="s">
        <v>1980</v>
      </c>
      <c r="I78" s="6" t="s">
        <v>2457</v>
      </c>
      <c r="J78" s="6" t="s">
        <v>2458</v>
      </c>
      <c r="K78" s="7">
        <v>23</v>
      </c>
      <c r="L78" s="6">
        <v>561893</v>
      </c>
      <c r="M78" s="6">
        <v>244475</v>
      </c>
      <c r="N78" s="6">
        <v>1</v>
      </c>
      <c r="O78" s="37"/>
      <c r="P78" s="37"/>
      <c r="Q78" s="37"/>
      <c r="R78" s="38">
        <f t="shared" si="1"/>
        <v>0</v>
      </c>
      <c r="S78" s="39">
        <f t="shared" si="5"/>
        <v>0</v>
      </c>
      <c r="T78" s="37"/>
      <c r="U78" s="37"/>
      <c r="V78" s="38">
        <f t="shared" si="3"/>
        <v>0</v>
      </c>
      <c r="W78" s="39">
        <f t="shared" si="6"/>
        <v>0</v>
      </c>
    </row>
    <row r="79" spans="1:23" x14ac:dyDescent="0.25">
      <c r="A79" s="4">
        <v>2863962</v>
      </c>
      <c r="B79" s="4" t="s">
        <v>2467</v>
      </c>
      <c r="C79" s="5" t="s">
        <v>2468</v>
      </c>
      <c r="D79" s="6" t="s">
        <v>15</v>
      </c>
      <c r="E79" s="6" t="s">
        <v>1980</v>
      </c>
      <c r="F79" s="6" t="s">
        <v>1980</v>
      </c>
      <c r="G79" s="6" t="s">
        <v>1981</v>
      </c>
      <c r="H79" s="6" t="s">
        <v>1980</v>
      </c>
      <c r="I79" s="6" t="s">
        <v>2469</v>
      </c>
      <c r="J79" s="6" t="s">
        <v>2470</v>
      </c>
      <c r="K79" s="7">
        <v>64</v>
      </c>
      <c r="L79" s="6">
        <v>571039</v>
      </c>
      <c r="M79" s="6">
        <v>242517</v>
      </c>
      <c r="N79" s="6">
        <v>1</v>
      </c>
      <c r="O79" s="37"/>
      <c r="P79" s="37"/>
      <c r="Q79" s="37"/>
      <c r="R79" s="38">
        <f t="shared" si="1"/>
        <v>0</v>
      </c>
      <c r="S79" s="39">
        <f t="shared" si="5"/>
        <v>0</v>
      </c>
      <c r="T79" s="37"/>
      <c r="U79" s="37"/>
      <c r="V79" s="38">
        <f t="shared" si="3"/>
        <v>0</v>
      </c>
      <c r="W79" s="39">
        <f t="shared" si="6"/>
        <v>0</v>
      </c>
    </row>
    <row r="80" spans="1:23" x14ac:dyDescent="0.25">
      <c r="A80" s="4">
        <v>2817323</v>
      </c>
      <c r="B80" s="4" t="s">
        <v>2471</v>
      </c>
      <c r="C80" s="5" t="s">
        <v>2472</v>
      </c>
      <c r="D80" s="6" t="s">
        <v>15</v>
      </c>
      <c r="E80" s="6" t="s">
        <v>1980</v>
      </c>
      <c r="F80" s="6" t="s">
        <v>1980</v>
      </c>
      <c r="G80" s="6" t="s">
        <v>1981</v>
      </c>
      <c r="H80" s="6" t="s">
        <v>1980</v>
      </c>
      <c r="I80" s="6" t="s">
        <v>2473</v>
      </c>
      <c r="J80" s="6" t="s">
        <v>2474</v>
      </c>
      <c r="K80" s="7" t="s">
        <v>2475</v>
      </c>
      <c r="L80" s="6">
        <v>563124</v>
      </c>
      <c r="M80" s="6">
        <v>245968</v>
      </c>
      <c r="N80" s="6">
        <v>1</v>
      </c>
      <c r="O80" s="37"/>
      <c r="P80" s="37"/>
      <c r="Q80" s="37"/>
      <c r="R80" s="38">
        <f t="shared" si="1"/>
        <v>0</v>
      </c>
      <c r="S80" s="39">
        <f t="shared" si="5"/>
        <v>0</v>
      </c>
      <c r="T80" s="37"/>
      <c r="U80" s="37"/>
      <c r="V80" s="38">
        <f t="shared" si="3"/>
        <v>0</v>
      </c>
      <c r="W80" s="39">
        <f t="shared" si="6"/>
        <v>0</v>
      </c>
    </row>
    <row r="81" spans="1:23" x14ac:dyDescent="0.25">
      <c r="A81" s="4">
        <v>2863970</v>
      </c>
      <c r="B81" s="4" t="s">
        <v>2476</v>
      </c>
      <c r="C81" s="5" t="s">
        <v>2477</v>
      </c>
      <c r="D81" s="6" t="s">
        <v>15</v>
      </c>
      <c r="E81" s="6" t="s">
        <v>1980</v>
      </c>
      <c r="F81" s="6" t="s">
        <v>1980</v>
      </c>
      <c r="G81" s="6" t="s">
        <v>1981</v>
      </c>
      <c r="H81" s="6" t="s">
        <v>1980</v>
      </c>
      <c r="I81" s="6" t="s">
        <v>2473</v>
      </c>
      <c r="J81" s="6" t="s">
        <v>2474</v>
      </c>
      <c r="K81" s="7" t="s">
        <v>2478</v>
      </c>
      <c r="L81" s="6">
        <v>563231</v>
      </c>
      <c r="M81" s="6">
        <v>245947</v>
      </c>
      <c r="N81" s="6">
        <v>1</v>
      </c>
      <c r="O81" s="37"/>
      <c r="P81" s="37"/>
      <c r="Q81" s="37"/>
      <c r="R81" s="38">
        <f t="shared" ref="R81:R144" si="7">ROUND(Q81*0.23,2)</f>
        <v>0</v>
      </c>
      <c r="S81" s="39">
        <f t="shared" si="5"/>
        <v>0</v>
      </c>
      <c r="T81" s="37"/>
      <c r="U81" s="37"/>
      <c r="V81" s="38">
        <f t="shared" ref="V81:V144" si="8">ROUND(U81*0.23,2)</f>
        <v>0</v>
      </c>
      <c r="W81" s="39">
        <f t="shared" si="6"/>
        <v>0</v>
      </c>
    </row>
    <row r="82" spans="1:23" x14ac:dyDescent="0.25">
      <c r="A82" s="4">
        <v>2864002</v>
      </c>
      <c r="B82" s="4" t="s">
        <v>2479</v>
      </c>
      <c r="C82" s="5" t="s">
        <v>2480</v>
      </c>
      <c r="D82" s="6" t="s">
        <v>15</v>
      </c>
      <c r="E82" s="6" t="s">
        <v>1980</v>
      </c>
      <c r="F82" s="6" t="s">
        <v>1980</v>
      </c>
      <c r="G82" s="6" t="s">
        <v>1981</v>
      </c>
      <c r="H82" s="6" t="s">
        <v>1980</v>
      </c>
      <c r="I82" s="6" t="s">
        <v>2481</v>
      </c>
      <c r="J82" s="6" t="s">
        <v>2482</v>
      </c>
      <c r="K82" s="7">
        <v>9</v>
      </c>
      <c r="L82" s="6">
        <v>566795</v>
      </c>
      <c r="M82" s="6">
        <v>243716</v>
      </c>
      <c r="N82" s="6">
        <v>1</v>
      </c>
      <c r="O82" s="37"/>
      <c r="P82" s="37"/>
      <c r="Q82" s="37"/>
      <c r="R82" s="38">
        <f t="shared" si="7"/>
        <v>0</v>
      </c>
      <c r="S82" s="39">
        <f t="shared" si="5"/>
        <v>0</v>
      </c>
      <c r="T82" s="37"/>
      <c r="U82" s="37"/>
      <c r="V82" s="38">
        <f t="shared" si="8"/>
        <v>0</v>
      </c>
      <c r="W82" s="39">
        <f t="shared" si="6"/>
        <v>0</v>
      </c>
    </row>
    <row r="83" spans="1:23" x14ac:dyDescent="0.25">
      <c r="A83" s="4">
        <v>2864084</v>
      </c>
      <c r="B83" s="4" t="s">
        <v>2487</v>
      </c>
      <c r="C83" s="5" t="s">
        <v>2488</v>
      </c>
      <c r="D83" s="6" t="s">
        <v>15</v>
      </c>
      <c r="E83" s="6" t="s">
        <v>1980</v>
      </c>
      <c r="F83" s="6" t="s">
        <v>1980</v>
      </c>
      <c r="G83" s="6" t="s">
        <v>1981</v>
      </c>
      <c r="H83" s="6" t="s">
        <v>1980</v>
      </c>
      <c r="I83" s="6" t="s">
        <v>2489</v>
      </c>
      <c r="J83" s="6" t="s">
        <v>2490</v>
      </c>
      <c r="K83" s="7">
        <v>34</v>
      </c>
      <c r="L83" s="6">
        <v>575254</v>
      </c>
      <c r="M83" s="6">
        <v>248072</v>
      </c>
      <c r="N83" s="6">
        <v>1</v>
      </c>
      <c r="O83" s="37"/>
      <c r="P83" s="37"/>
      <c r="Q83" s="37"/>
      <c r="R83" s="38">
        <f t="shared" si="7"/>
        <v>0</v>
      </c>
      <c r="S83" s="39">
        <f t="shared" si="5"/>
        <v>0</v>
      </c>
      <c r="T83" s="37"/>
      <c r="U83" s="37"/>
      <c r="V83" s="38">
        <f t="shared" si="8"/>
        <v>0</v>
      </c>
      <c r="W83" s="39">
        <f t="shared" si="6"/>
        <v>0</v>
      </c>
    </row>
    <row r="84" spans="1:23" x14ac:dyDescent="0.25">
      <c r="A84" s="4">
        <v>2824299</v>
      </c>
      <c r="B84" s="4" t="s">
        <v>2491</v>
      </c>
      <c r="C84" s="5" t="s">
        <v>2492</v>
      </c>
      <c r="D84" s="6" t="s">
        <v>15</v>
      </c>
      <c r="E84" s="6" t="s">
        <v>1980</v>
      </c>
      <c r="F84" s="6" t="s">
        <v>1980</v>
      </c>
      <c r="G84" s="6" t="s">
        <v>1981</v>
      </c>
      <c r="H84" s="6" t="s">
        <v>1980</v>
      </c>
      <c r="I84" s="6" t="s">
        <v>2489</v>
      </c>
      <c r="J84" s="6" t="s">
        <v>2490</v>
      </c>
      <c r="K84" s="7">
        <v>52</v>
      </c>
      <c r="L84" s="6">
        <v>575469</v>
      </c>
      <c r="M84" s="6">
        <v>247732</v>
      </c>
      <c r="N84" s="6">
        <v>1</v>
      </c>
      <c r="O84" s="37"/>
      <c r="P84" s="37"/>
      <c r="Q84" s="37"/>
      <c r="R84" s="38">
        <f t="shared" si="7"/>
        <v>0</v>
      </c>
      <c r="S84" s="39">
        <f t="shared" si="5"/>
        <v>0</v>
      </c>
      <c r="T84" s="37"/>
      <c r="U84" s="37"/>
      <c r="V84" s="38">
        <f t="shared" si="8"/>
        <v>0</v>
      </c>
      <c r="W84" s="39">
        <f t="shared" si="6"/>
        <v>0</v>
      </c>
    </row>
    <row r="85" spans="1:23" x14ac:dyDescent="0.25">
      <c r="A85" s="4">
        <v>2826213</v>
      </c>
      <c r="B85" s="4" t="s">
        <v>2502</v>
      </c>
      <c r="C85" s="5" t="s">
        <v>2503</v>
      </c>
      <c r="D85" s="6" t="s">
        <v>15</v>
      </c>
      <c r="E85" s="6" t="s">
        <v>1980</v>
      </c>
      <c r="F85" s="6" t="s">
        <v>1980</v>
      </c>
      <c r="G85" s="6" t="s">
        <v>1981</v>
      </c>
      <c r="H85" s="6" t="s">
        <v>1980</v>
      </c>
      <c r="I85" s="6" t="s">
        <v>2504</v>
      </c>
      <c r="J85" s="6" t="s">
        <v>2505</v>
      </c>
      <c r="K85" s="7">
        <v>19</v>
      </c>
      <c r="L85" s="6">
        <v>573017</v>
      </c>
      <c r="M85" s="6">
        <v>246340</v>
      </c>
      <c r="N85" s="6">
        <v>1</v>
      </c>
      <c r="O85" s="37"/>
      <c r="P85" s="37"/>
      <c r="Q85" s="37"/>
      <c r="R85" s="38">
        <f t="shared" si="7"/>
        <v>0</v>
      </c>
      <c r="S85" s="39">
        <f t="shared" si="5"/>
        <v>0</v>
      </c>
      <c r="T85" s="37"/>
      <c r="U85" s="37"/>
      <c r="V85" s="38">
        <f t="shared" si="8"/>
        <v>0</v>
      </c>
      <c r="W85" s="39">
        <f t="shared" si="6"/>
        <v>0</v>
      </c>
    </row>
    <row r="86" spans="1:23" x14ac:dyDescent="0.25">
      <c r="A86" s="4">
        <v>2823105</v>
      </c>
      <c r="B86" s="4" t="s">
        <v>2514</v>
      </c>
      <c r="C86" s="5" t="s">
        <v>2515</v>
      </c>
      <c r="D86" s="6" t="s">
        <v>15</v>
      </c>
      <c r="E86" s="6" t="s">
        <v>1980</v>
      </c>
      <c r="F86" s="6" t="s">
        <v>1980</v>
      </c>
      <c r="G86" s="6" t="s">
        <v>1981</v>
      </c>
      <c r="H86" s="6" t="s">
        <v>1980</v>
      </c>
      <c r="I86" s="6" t="s">
        <v>2516</v>
      </c>
      <c r="J86" s="6" t="s">
        <v>2517</v>
      </c>
      <c r="K86" s="7">
        <v>30</v>
      </c>
      <c r="L86" s="6">
        <v>570785</v>
      </c>
      <c r="M86" s="6">
        <v>247468</v>
      </c>
      <c r="N86" s="6">
        <v>1</v>
      </c>
      <c r="O86" s="37"/>
      <c r="P86" s="37"/>
      <c r="Q86" s="37"/>
      <c r="R86" s="38">
        <f t="shared" si="7"/>
        <v>0</v>
      </c>
      <c r="S86" s="39">
        <f t="shared" si="5"/>
        <v>0</v>
      </c>
      <c r="T86" s="37"/>
      <c r="U86" s="37"/>
      <c r="V86" s="38">
        <f t="shared" si="8"/>
        <v>0</v>
      </c>
      <c r="W86" s="39">
        <f t="shared" si="6"/>
        <v>0</v>
      </c>
    </row>
    <row r="87" spans="1:23" x14ac:dyDescent="0.25">
      <c r="A87" s="4">
        <v>2832591</v>
      </c>
      <c r="B87" s="4" t="s">
        <v>2518</v>
      </c>
      <c r="C87" s="5" t="s">
        <v>2519</v>
      </c>
      <c r="D87" s="6" t="s">
        <v>15</v>
      </c>
      <c r="E87" s="6" t="s">
        <v>1980</v>
      </c>
      <c r="F87" s="6" t="s">
        <v>1980</v>
      </c>
      <c r="G87" s="6" t="s">
        <v>1981</v>
      </c>
      <c r="H87" s="6" t="s">
        <v>1980</v>
      </c>
      <c r="I87" s="6" t="s">
        <v>2520</v>
      </c>
      <c r="J87" s="6" t="s">
        <v>1156</v>
      </c>
      <c r="K87" s="7">
        <v>12</v>
      </c>
      <c r="L87" s="6">
        <v>568195</v>
      </c>
      <c r="M87" s="6">
        <v>242014</v>
      </c>
      <c r="N87" s="6">
        <v>1</v>
      </c>
      <c r="O87" s="37"/>
      <c r="P87" s="37"/>
      <c r="Q87" s="37"/>
      <c r="R87" s="38">
        <f t="shared" si="7"/>
        <v>0</v>
      </c>
      <c r="S87" s="39">
        <f t="shared" ref="S87:S145" si="9">ROUND(Q87,2)+R87</f>
        <v>0</v>
      </c>
      <c r="T87" s="37"/>
      <c r="U87" s="37"/>
      <c r="V87" s="38">
        <f t="shared" si="8"/>
        <v>0</v>
      </c>
      <c r="W87" s="39">
        <f t="shared" ref="W87:W145" si="10">ROUND(U87,2)+V87</f>
        <v>0</v>
      </c>
    </row>
    <row r="88" spans="1:23" x14ac:dyDescent="0.25">
      <c r="A88" s="4">
        <v>2856072</v>
      </c>
      <c r="B88" s="4" t="s">
        <v>2521</v>
      </c>
      <c r="C88" s="5" t="s">
        <v>2522</v>
      </c>
      <c r="D88" s="6" t="s">
        <v>15</v>
      </c>
      <c r="E88" s="6" t="s">
        <v>1980</v>
      </c>
      <c r="F88" s="6" t="s">
        <v>1980</v>
      </c>
      <c r="G88" s="6" t="s">
        <v>1981</v>
      </c>
      <c r="H88" s="6" t="s">
        <v>1980</v>
      </c>
      <c r="I88" s="6" t="s">
        <v>2523</v>
      </c>
      <c r="J88" s="6" t="s">
        <v>2524</v>
      </c>
      <c r="K88" s="7">
        <v>13</v>
      </c>
      <c r="L88" s="6">
        <v>567157</v>
      </c>
      <c r="M88" s="6">
        <v>245215</v>
      </c>
      <c r="N88" s="6">
        <v>1</v>
      </c>
      <c r="O88" s="37"/>
      <c r="P88" s="37"/>
      <c r="Q88" s="37"/>
      <c r="R88" s="38">
        <f t="shared" si="7"/>
        <v>0</v>
      </c>
      <c r="S88" s="39">
        <f t="shared" si="9"/>
        <v>0</v>
      </c>
      <c r="T88" s="37"/>
      <c r="U88" s="37"/>
      <c r="V88" s="38">
        <f t="shared" si="8"/>
        <v>0</v>
      </c>
      <c r="W88" s="39">
        <f t="shared" si="10"/>
        <v>0</v>
      </c>
    </row>
    <row r="89" spans="1:23" x14ac:dyDescent="0.25">
      <c r="A89" s="4">
        <v>2864870</v>
      </c>
      <c r="B89" s="4" t="s">
        <v>2532</v>
      </c>
      <c r="C89" s="5" t="s">
        <v>2533</v>
      </c>
      <c r="D89" s="6" t="s">
        <v>15</v>
      </c>
      <c r="E89" s="6" t="s">
        <v>1980</v>
      </c>
      <c r="F89" s="6" t="s">
        <v>1980</v>
      </c>
      <c r="G89" s="6" t="s">
        <v>1981</v>
      </c>
      <c r="H89" s="6" t="s">
        <v>1980</v>
      </c>
      <c r="I89" s="6" t="s">
        <v>2534</v>
      </c>
      <c r="J89" s="6" t="s">
        <v>2535</v>
      </c>
      <c r="K89" s="7">
        <v>2</v>
      </c>
      <c r="L89" s="6">
        <v>566780</v>
      </c>
      <c r="M89" s="6">
        <v>247844</v>
      </c>
      <c r="N89" s="6">
        <v>1</v>
      </c>
      <c r="O89" s="37"/>
      <c r="P89" s="37"/>
      <c r="Q89" s="37"/>
      <c r="R89" s="38">
        <f t="shared" si="7"/>
        <v>0</v>
      </c>
      <c r="S89" s="39">
        <f t="shared" si="9"/>
        <v>0</v>
      </c>
      <c r="T89" s="37"/>
      <c r="U89" s="37"/>
      <c r="V89" s="38">
        <f t="shared" si="8"/>
        <v>0</v>
      </c>
      <c r="W89" s="39">
        <f t="shared" si="10"/>
        <v>0</v>
      </c>
    </row>
    <row r="90" spans="1:23" x14ac:dyDescent="0.25">
      <c r="A90" s="4">
        <v>2864886</v>
      </c>
      <c r="B90" s="4" t="s">
        <v>2536</v>
      </c>
      <c r="C90" s="5" t="s">
        <v>2537</v>
      </c>
      <c r="D90" s="6" t="s">
        <v>15</v>
      </c>
      <c r="E90" s="6" t="s">
        <v>1980</v>
      </c>
      <c r="F90" s="6" t="s">
        <v>1980</v>
      </c>
      <c r="G90" s="6" t="s">
        <v>1981</v>
      </c>
      <c r="H90" s="6" t="s">
        <v>1980</v>
      </c>
      <c r="I90" s="6" t="s">
        <v>2538</v>
      </c>
      <c r="J90" s="6" t="s">
        <v>2539</v>
      </c>
      <c r="K90" s="7">
        <v>51</v>
      </c>
      <c r="L90" s="6">
        <v>569635</v>
      </c>
      <c r="M90" s="6">
        <v>246325</v>
      </c>
      <c r="N90" s="6">
        <v>1</v>
      </c>
      <c r="O90" s="37"/>
      <c r="P90" s="37"/>
      <c r="Q90" s="37"/>
      <c r="R90" s="38">
        <f t="shared" si="7"/>
        <v>0</v>
      </c>
      <c r="S90" s="39">
        <f t="shared" si="9"/>
        <v>0</v>
      </c>
      <c r="T90" s="37"/>
      <c r="U90" s="37"/>
      <c r="V90" s="38">
        <f t="shared" si="8"/>
        <v>0</v>
      </c>
      <c r="W90" s="39">
        <f t="shared" si="10"/>
        <v>0</v>
      </c>
    </row>
    <row r="91" spans="1:23" x14ac:dyDescent="0.25">
      <c r="A91" s="4">
        <v>8430907</v>
      </c>
      <c r="B91" s="4" t="s">
        <v>2544</v>
      </c>
      <c r="C91" s="5" t="s">
        <v>2545</v>
      </c>
      <c r="D91" s="6" t="s">
        <v>15</v>
      </c>
      <c r="E91" s="6" t="s">
        <v>1980</v>
      </c>
      <c r="F91" s="6" t="s">
        <v>1980</v>
      </c>
      <c r="G91" s="6" t="s">
        <v>1981</v>
      </c>
      <c r="H91" s="6" t="s">
        <v>1980</v>
      </c>
      <c r="I91" s="6" t="s">
        <v>2546</v>
      </c>
      <c r="J91" s="6" t="s">
        <v>2547</v>
      </c>
      <c r="K91" s="7">
        <v>10</v>
      </c>
      <c r="L91" s="6">
        <v>567612</v>
      </c>
      <c r="M91" s="6">
        <v>243359</v>
      </c>
      <c r="N91" s="6">
        <v>1</v>
      </c>
      <c r="O91" s="37"/>
      <c r="P91" s="37"/>
      <c r="Q91" s="37"/>
      <c r="R91" s="38">
        <f t="shared" si="7"/>
        <v>0</v>
      </c>
      <c r="S91" s="39">
        <f t="shared" si="9"/>
        <v>0</v>
      </c>
      <c r="T91" s="37"/>
      <c r="U91" s="37"/>
      <c r="V91" s="38">
        <f t="shared" si="8"/>
        <v>0</v>
      </c>
      <c r="W91" s="39">
        <f t="shared" si="10"/>
        <v>0</v>
      </c>
    </row>
    <row r="92" spans="1:23" x14ac:dyDescent="0.25">
      <c r="A92" s="4">
        <v>2840991</v>
      </c>
      <c r="B92" s="4" t="s">
        <v>2548</v>
      </c>
      <c r="C92" s="5" t="s">
        <v>2549</v>
      </c>
      <c r="D92" s="6" t="s">
        <v>15</v>
      </c>
      <c r="E92" s="6" t="s">
        <v>1980</v>
      </c>
      <c r="F92" s="6" t="s">
        <v>1980</v>
      </c>
      <c r="G92" s="6" t="s">
        <v>1981</v>
      </c>
      <c r="H92" s="6" t="s">
        <v>1980</v>
      </c>
      <c r="I92" s="6" t="s">
        <v>2550</v>
      </c>
      <c r="J92" s="6" t="s">
        <v>2551</v>
      </c>
      <c r="K92" s="7">
        <v>16</v>
      </c>
      <c r="L92" s="6">
        <v>569816</v>
      </c>
      <c r="M92" s="6">
        <v>238789</v>
      </c>
      <c r="N92" s="6">
        <v>1</v>
      </c>
      <c r="O92" s="37"/>
      <c r="P92" s="37"/>
      <c r="Q92" s="37"/>
      <c r="R92" s="38">
        <f t="shared" si="7"/>
        <v>0</v>
      </c>
      <c r="S92" s="39">
        <f t="shared" si="9"/>
        <v>0</v>
      </c>
      <c r="T92" s="37"/>
      <c r="U92" s="37"/>
      <c r="V92" s="38">
        <f t="shared" si="8"/>
        <v>0</v>
      </c>
      <c r="W92" s="39">
        <f t="shared" si="10"/>
        <v>0</v>
      </c>
    </row>
    <row r="93" spans="1:23" x14ac:dyDescent="0.25">
      <c r="A93" s="4">
        <v>2842002</v>
      </c>
      <c r="B93" s="4" t="s">
        <v>2560</v>
      </c>
      <c r="C93" s="5" t="s">
        <v>2561</v>
      </c>
      <c r="D93" s="6" t="s">
        <v>15</v>
      </c>
      <c r="E93" s="6" t="s">
        <v>1980</v>
      </c>
      <c r="F93" s="6" t="s">
        <v>1980</v>
      </c>
      <c r="G93" s="6" t="s">
        <v>1981</v>
      </c>
      <c r="H93" s="6" t="s">
        <v>1980</v>
      </c>
      <c r="I93" s="6" t="s">
        <v>2562</v>
      </c>
      <c r="J93" s="6" t="s">
        <v>2563</v>
      </c>
      <c r="K93" s="7">
        <v>17</v>
      </c>
      <c r="L93" s="6">
        <v>570909</v>
      </c>
      <c r="M93" s="6">
        <v>240167</v>
      </c>
      <c r="N93" s="6">
        <v>1</v>
      </c>
      <c r="O93" s="37"/>
      <c r="P93" s="37"/>
      <c r="Q93" s="37"/>
      <c r="R93" s="38">
        <f t="shared" si="7"/>
        <v>0</v>
      </c>
      <c r="S93" s="39">
        <f t="shared" si="9"/>
        <v>0</v>
      </c>
      <c r="T93" s="37"/>
      <c r="U93" s="37"/>
      <c r="V93" s="38">
        <f t="shared" si="8"/>
        <v>0</v>
      </c>
      <c r="W93" s="39">
        <f t="shared" si="10"/>
        <v>0</v>
      </c>
    </row>
    <row r="94" spans="1:23" x14ac:dyDescent="0.25">
      <c r="A94" s="4">
        <v>2812091</v>
      </c>
      <c r="B94" s="4" t="s">
        <v>2564</v>
      </c>
      <c r="C94" s="5" t="s">
        <v>2565</v>
      </c>
      <c r="D94" s="6" t="s">
        <v>15</v>
      </c>
      <c r="E94" s="6" t="s">
        <v>1980</v>
      </c>
      <c r="F94" s="6" t="s">
        <v>1980</v>
      </c>
      <c r="G94" s="6" t="s">
        <v>1981</v>
      </c>
      <c r="H94" s="6" t="s">
        <v>1980</v>
      </c>
      <c r="I94" s="6" t="s">
        <v>2566</v>
      </c>
      <c r="J94" s="6" t="s">
        <v>2567</v>
      </c>
      <c r="K94" s="7">
        <v>3</v>
      </c>
      <c r="L94" s="6">
        <v>567509</v>
      </c>
      <c r="M94" s="6">
        <v>248760</v>
      </c>
      <c r="N94" s="6">
        <v>1</v>
      </c>
      <c r="O94" s="37"/>
      <c r="P94" s="37"/>
      <c r="Q94" s="37"/>
      <c r="R94" s="38">
        <f t="shared" si="7"/>
        <v>0</v>
      </c>
      <c r="S94" s="39">
        <f t="shared" si="9"/>
        <v>0</v>
      </c>
      <c r="T94" s="37"/>
      <c r="U94" s="37"/>
      <c r="V94" s="38">
        <f t="shared" si="8"/>
        <v>0</v>
      </c>
      <c r="W94" s="39">
        <f t="shared" si="10"/>
        <v>0</v>
      </c>
    </row>
    <row r="95" spans="1:23" x14ac:dyDescent="0.25">
      <c r="A95" s="4">
        <v>2856931</v>
      </c>
      <c r="B95" s="4" t="s">
        <v>2572</v>
      </c>
      <c r="C95" s="5" t="s">
        <v>2573</v>
      </c>
      <c r="D95" s="6" t="s">
        <v>15</v>
      </c>
      <c r="E95" s="6" t="s">
        <v>1980</v>
      </c>
      <c r="F95" s="6" t="s">
        <v>1980</v>
      </c>
      <c r="G95" s="6" t="s">
        <v>1981</v>
      </c>
      <c r="H95" s="6" t="s">
        <v>1980</v>
      </c>
      <c r="I95" s="6" t="s">
        <v>2574</v>
      </c>
      <c r="J95" s="6" t="s">
        <v>2575</v>
      </c>
      <c r="K95" s="7">
        <v>11</v>
      </c>
      <c r="L95" s="6">
        <v>570258</v>
      </c>
      <c r="M95" s="6">
        <v>244107</v>
      </c>
      <c r="N95" s="6">
        <v>1</v>
      </c>
      <c r="O95" s="37"/>
      <c r="P95" s="37"/>
      <c r="Q95" s="37"/>
      <c r="R95" s="38">
        <f t="shared" si="7"/>
        <v>0</v>
      </c>
      <c r="S95" s="39">
        <f t="shared" si="9"/>
        <v>0</v>
      </c>
      <c r="T95" s="37"/>
      <c r="U95" s="37"/>
      <c r="V95" s="38">
        <f t="shared" si="8"/>
        <v>0</v>
      </c>
      <c r="W95" s="39">
        <f t="shared" si="10"/>
        <v>0</v>
      </c>
    </row>
    <row r="96" spans="1:23" x14ac:dyDescent="0.25">
      <c r="A96" s="4">
        <v>2865371</v>
      </c>
      <c r="B96" s="4" t="s">
        <v>2588</v>
      </c>
      <c r="C96" s="5" t="s">
        <v>2589</v>
      </c>
      <c r="D96" s="6" t="s">
        <v>15</v>
      </c>
      <c r="E96" s="6" t="s">
        <v>1980</v>
      </c>
      <c r="F96" s="6" t="s">
        <v>1980</v>
      </c>
      <c r="G96" s="6" t="s">
        <v>1981</v>
      </c>
      <c r="H96" s="6" t="s">
        <v>1980</v>
      </c>
      <c r="I96" s="6" t="s">
        <v>2590</v>
      </c>
      <c r="J96" s="6" t="s">
        <v>2591</v>
      </c>
      <c r="K96" s="7" t="s">
        <v>384</v>
      </c>
      <c r="L96" s="6">
        <v>570803</v>
      </c>
      <c r="M96" s="6">
        <v>239744</v>
      </c>
      <c r="N96" s="6">
        <v>1</v>
      </c>
      <c r="O96" s="37"/>
      <c r="P96" s="37"/>
      <c r="Q96" s="37"/>
      <c r="R96" s="38">
        <f t="shared" si="7"/>
        <v>0</v>
      </c>
      <c r="S96" s="39">
        <f t="shared" si="9"/>
        <v>0</v>
      </c>
      <c r="T96" s="37"/>
      <c r="U96" s="37"/>
      <c r="V96" s="38">
        <f t="shared" si="8"/>
        <v>0</v>
      </c>
      <c r="W96" s="39">
        <f t="shared" si="10"/>
        <v>0</v>
      </c>
    </row>
    <row r="97" spans="1:23" x14ac:dyDescent="0.25">
      <c r="A97" s="4">
        <v>2837775</v>
      </c>
      <c r="B97" s="4" t="s">
        <v>2594</v>
      </c>
      <c r="C97" s="5" t="s">
        <v>2595</v>
      </c>
      <c r="D97" s="6" t="s">
        <v>15</v>
      </c>
      <c r="E97" s="6" t="s">
        <v>1980</v>
      </c>
      <c r="F97" s="6" t="s">
        <v>1980</v>
      </c>
      <c r="G97" s="6" t="s">
        <v>1981</v>
      </c>
      <c r="H97" s="6" t="s">
        <v>1980</v>
      </c>
      <c r="I97" s="6" t="s">
        <v>2596</v>
      </c>
      <c r="J97" s="6" t="s">
        <v>2597</v>
      </c>
      <c r="K97" s="7">
        <v>13</v>
      </c>
      <c r="L97" s="6">
        <v>565590</v>
      </c>
      <c r="M97" s="6">
        <v>240256</v>
      </c>
      <c r="N97" s="6">
        <v>1</v>
      </c>
      <c r="O97" s="37"/>
      <c r="P97" s="37"/>
      <c r="Q97" s="37"/>
      <c r="R97" s="38">
        <f t="shared" si="7"/>
        <v>0</v>
      </c>
      <c r="S97" s="39">
        <f t="shared" si="9"/>
        <v>0</v>
      </c>
      <c r="T97" s="37"/>
      <c r="U97" s="37"/>
      <c r="V97" s="38">
        <f t="shared" si="8"/>
        <v>0</v>
      </c>
      <c r="W97" s="39">
        <f t="shared" si="10"/>
        <v>0</v>
      </c>
    </row>
    <row r="98" spans="1:23" x14ac:dyDescent="0.25">
      <c r="A98" s="4">
        <v>2865858</v>
      </c>
      <c r="B98" s="4" t="s">
        <v>2602</v>
      </c>
      <c r="C98" s="5" t="s">
        <v>2603</v>
      </c>
      <c r="D98" s="6" t="s">
        <v>15</v>
      </c>
      <c r="E98" s="6" t="s">
        <v>1980</v>
      </c>
      <c r="F98" s="6" t="s">
        <v>1980</v>
      </c>
      <c r="G98" s="6" t="s">
        <v>1981</v>
      </c>
      <c r="H98" s="6" t="s">
        <v>1980</v>
      </c>
      <c r="I98" s="6" t="s">
        <v>2604</v>
      </c>
      <c r="J98" s="6" t="s">
        <v>2605</v>
      </c>
      <c r="K98" s="7">
        <v>20</v>
      </c>
      <c r="L98" s="6">
        <v>572065</v>
      </c>
      <c r="M98" s="6">
        <v>238156</v>
      </c>
      <c r="N98" s="6">
        <v>1</v>
      </c>
      <c r="O98" s="37"/>
      <c r="P98" s="37"/>
      <c r="Q98" s="37"/>
      <c r="R98" s="38">
        <f t="shared" si="7"/>
        <v>0</v>
      </c>
      <c r="S98" s="39">
        <f t="shared" si="9"/>
        <v>0</v>
      </c>
      <c r="T98" s="37"/>
      <c r="U98" s="37"/>
      <c r="V98" s="38">
        <f t="shared" si="8"/>
        <v>0</v>
      </c>
      <c r="W98" s="39">
        <f t="shared" si="10"/>
        <v>0</v>
      </c>
    </row>
    <row r="99" spans="1:23" x14ac:dyDescent="0.25">
      <c r="A99" s="4">
        <v>2865931</v>
      </c>
      <c r="B99" s="4" t="s">
        <v>2610</v>
      </c>
      <c r="C99" s="5" t="s">
        <v>2611</v>
      </c>
      <c r="D99" s="6" t="s">
        <v>15</v>
      </c>
      <c r="E99" s="6" t="s">
        <v>1980</v>
      </c>
      <c r="F99" s="6" t="s">
        <v>1980</v>
      </c>
      <c r="G99" s="6" t="s">
        <v>1981</v>
      </c>
      <c r="H99" s="6" t="s">
        <v>1980</v>
      </c>
      <c r="I99" s="6" t="s">
        <v>2612</v>
      </c>
      <c r="J99" s="6" t="s">
        <v>2613</v>
      </c>
      <c r="K99" s="7">
        <v>1</v>
      </c>
      <c r="L99" s="6">
        <v>569742</v>
      </c>
      <c r="M99" s="6">
        <v>246592</v>
      </c>
      <c r="N99" s="6">
        <v>1</v>
      </c>
      <c r="O99" s="37"/>
      <c r="P99" s="37"/>
      <c r="Q99" s="37"/>
      <c r="R99" s="38">
        <f t="shared" si="7"/>
        <v>0</v>
      </c>
      <c r="S99" s="39">
        <f t="shared" si="9"/>
        <v>0</v>
      </c>
      <c r="T99" s="37"/>
      <c r="U99" s="37"/>
      <c r="V99" s="38">
        <f t="shared" si="8"/>
        <v>0</v>
      </c>
      <c r="W99" s="39">
        <f t="shared" si="10"/>
        <v>0</v>
      </c>
    </row>
    <row r="100" spans="1:23" x14ac:dyDescent="0.25">
      <c r="A100" s="4">
        <v>2822458</v>
      </c>
      <c r="B100" s="4" t="s">
        <v>2618</v>
      </c>
      <c r="C100" s="5" t="s">
        <v>2619</v>
      </c>
      <c r="D100" s="6" t="s">
        <v>15</v>
      </c>
      <c r="E100" s="6" t="s">
        <v>1980</v>
      </c>
      <c r="F100" s="6" t="s">
        <v>1980</v>
      </c>
      <c r="G100" s="6" t="s">
        <v>1981</v>
      </c>
      <c r="H100" s="6" t="s">
        <v>1980</v>
      </c>
      <c r="I100" s="6" t="s">
        <v>2620</v>
      </c>
      <c r="J100" s="6" t="s">
        <v>2621</v>
      </c>
      <c r="K100" s="7">
        <v>35</v>
      </c>
      <c r="L100" s="6">
        <v>565628</v>
      </c>
      <c r="M100" s="6">
        <v>243338</v>
      </c>
      <c r="N100" s="6">
        <v>1</v>
      </c>
      <c r="O100" s="37"/>
      <c r="P100" s="37"/>
      <c r="Q100" s="37"/>
      <c r="R100" s="38">
        <f t="shared" si="7"/>
        <v>0</v>
      </c>
      <c r="S100" s="39">
        <f t="shared" si="9"/>
        <v>0</v>
      </c>
      <c r="T100" s="37"/>
      <c r="U100" s="37"/>
      <c r="V100" s="38">
        <f t="shared" si="8"/>
        <v>0</v>
      </c>
      <c r="W100" s="39">
        <f t="shared" si="10"/>
        <v>0</v>
      </c>
    </row>
    <row r="101" spans="1:23" x14ac:dyDescent="0.25">
      <c r="A101" s="4">
        <v>2855592</v>
      </c>
      <c r="B101" s="4" t="s">
        <v>2624</v>
      </c>
      <c r="C101" s="5" t="s">
        <v>2625</v>
      </c>
      <c r="D101" s="6" t="s">
        <v>15</v>
      </c>
      <c r="E101" s="6" t="s">
        <v>1980</v>
      </c>
      <c r="F101" s="6" t="s">
        <v>1980</v>
      </c>
      <c r="G101" s="6" t="s">
        <v>1981</v>
      </c>
      <c r="H101" s="6" t="s">
        <v>1980</v>
      </c>
      <c r="I101" s="6" t="s">
        <v>2626</v>
      </c>
      <c r="J101" s="6" t="s">
        <v>2134</v>
      </c>
      <c r="K101" s="7">
        <v>25</v>
      </c>
      <c r="L101" s="6">
        <v>566731</v>
      </c>
      <c r="M101" s="6">
        <v>245063</v>
      </c>
      <c r="N101" s="6">
        <v>1</v>
      </c>
      <c r="O101" s="37"/>
      <c r="P101" s="37"/>
      <c r="Q101" s="37"/>
      <c r="R101" s="38">
        <f t="shared" si="7"/>
        <v>0</v>
      </c>
      <c r="S101" s="39">
        <f t="shared" si="9"/>
        <v>0</v>
      </c>
      <c r="T101" s="37"/>
      <c r="U101" s="37"/>
      <c r="V101" s="38">
        <f t="shared" si="8"/>
        <v>0</v>
      </c>
      <c r="W101" s="39">
        <f t="shared" si="10"/>
        <v>0</v>
      </c>
    </row>
    <row r="102" spans="1:23" x14ac:dyDescent="0.25">
      <c r="A102" s="4">
        <v>2819181</v>
      </c>
      <c r="B102" s="4" t="s">
        <v>2635</v>
      </c>
      <c r="C102" s="5" t="s">
        <v>2636</v>
      </c>
      <c r="D102" s="6" t="s">
        <v>15</v>
      </c>
      <c r="E102" s="6" t="s">
        <v>1980</v>
      </c>
      <c r="F102" s="6" t="s">
        <v>1980</v>
      </c>
      <c r="G102" s="6" t="s">
        <v>1981</v>
      </c>
      <c r="H102" s="6" t="s">
        <v>1980</v>
      </c>
      <c r="I102" s="6" t="s">
        <v>2637</v>
      </c>
      <c r="J102" s="6" t="s">
        <v>2638</v>
      </c>
      <c r="K102" s="7">
        <v>5</v>
      </c>
      <c r="L102" s="6">
        <v>565006</v>
      </c>
      <c r="M102" s="6">
        <v>245242</v>
      </c>
      <c r="N102" s="6">
        <v>1</v>
      </c>
      <c r="O102" s="37"/>
      <c r="P102" s="37"/>
      <c r="Q102" s="37"/>
      <c r="R102" s="38">
        <f t="shared" si="7"/>
        <v>0</v>
      </c>
      <c r="S102" s="39">
        <f t="shared" si="9"/>
        <v>0</v>
      </c>
      <c r="T102" s="37"/>
      <c r="U102" s="37"/>
      <c r="V102" s="38">
        <f t="shared" si="8"/>
        <v>0</v>
      </c>
      <c r="W102" s="39">
        <f t="shared" si="10"/>
        <v>0</v>
      </c>
    </row>
    <row r="103" spans="1:23" x14ac:dyDescent="0.25">
      <c r="A103" s="4">
        <v>2866183</v>
      </c>
      <c r="B103" s="4" t="s">
        <v>2643</v>
      </c>
      <c r="C103" s="5" t="s">
        <v>2644</v>
      </c>
      <c r="D103" s="6" t="s">
        <v>15</v>
      </c>
      <c r="E103" s="6" t="s">
        <v>1980</v>
      </c>
      <c r="F103" s="6" t="s">
        <v>1980</v>
      </c>
      <c r="G103" s="6" t="s">
        <v>1981</v>
      </c>
      <c r="H103" s="6" t="s">
        <v>1980</v>
      </c>
      <c r="I103" s="6" t="s">
        <v>2641</v>
      </c>
      <c r="J103" s="6" t="s">
        <v>2642</v>
      </c>
      <c r="K103" s="7">
        <v>8</v>
      </c>
      <c r="L103" s="6">
        <v>564437</v>
      </c>
      <c r="M103" s="6">
        <v>238635</v>
      </c>
      <c r="N103" s="6">
        <v>1</v>
      </c>
      <c r="O103" s="37"/>
      <c r="P103" s="37"/>
      <c r="Q103" s="37"/>
      <c r="R103" s="38">
        <f t="shared" si="7"/>
        <v>0</v>
      </c>
      <c r="S103" s="39">
        <f t="shared" si="9"/>
        <v>0</v>
      </c>
      <c r="T103" s="37"/>
      <c r="U103" s="37"/>
      <c r="V103" s="38">
        <f t="shared" si="8"/>
        <v>0</v>
      </c>
      <c r="W103" s="39">
        <f t="shared" si="10"/>
        <v>0</v>
      </c>
    </row>
    <row r="104" spans="1:23" x14ac:dyDescent="0.25">
      <c r="A104" s="4">
        <v>2866290</v>
      </c>
      <c r="B104" s="4" t="s">
        <v>2659</v>
      </c>
      <c r="C104" s="5" t="s">
        <v>2660</v>
      </c>
      <c r="D104" s="6" t="s">
        <v>15</v>
      </c>
      <c r="E104" s="6" t="s">
        <v>1980</v>
      </c>
      <c r="F104" s="6" t="s">
        <v>1980</v>
      </c>
      <c r="G104" s="6" t="s">
        <v>1981</v>
      </c>
      <c r="H104" s="6" t="s">
        <v>1980</v>
      </c>
      <c r="I104" s="6" t="s">
        <v>2661</v>
      </c>
      <c r="J104" s="6" t="s">
        <v>2662</v>
      </c>
      <c r="K104" s="7">
        <v>12</v>
      </c>
      <c r="L104" s="6">
        <v>574532</v>
      </c>
      <c r="M104" s="6">
        <v>246165</v>
      </c>
      <c r="N104" s="6">
        <v>1</v>
      </c>
      <c r="O104" s="37"/>
      <c r="P104" s="37"/>
      <c r="Q104" s="37"/>
      <c r="R104" s="38">
        <f t="shared" si="7"/>
        <v>0</v>
      </c>
      <c r="S104" s="39">
        <f t="shared" si="9"/>
        <v>0</v>
      </c>
      <c r="T104" s="37"/>
      <c r="U104" s="37"/>
      <c r="V104" s="38">
        <f t="shared" si="8"/>
        <v>0</v>
      </c>
      <c r="W104" s="39">
        <f t="shared" si="10"/>
        <v>0</v>
      </c>
    </row>
    <row r="105" spans="1:23" x14ac:dyDescent="0.25">
      <c r="A105" s="4">
        <v>2857345</v>
      </c>
      <c r="B105" s="4" t="s">
        <v>2663</v>
      </c>
      <c r="C105" s="5" t="s">
        <v>2664</v>
      </c>
      <c r="D105" s="6" t="s">
        <v>15</v>
      </c>
      <c r="E105" s="6" t="s">
        <v>1980</v>
      </c>
      <c r="F105" s="6" t="s">
        <v>1980</v>
      </c>
      <c r="G105" s="6" t="s">
        <v>1981</v>
      </c>
      <c r="H105" s="6" t="s">
        <v>1980</v>
      </c>
      <c r="I105" s="6" t="s">
        <v>2665</v>
      </c>
      <c r="J105" s="6" t="s">
        <v>2666</v>
      </c>
      <c r="K105" s="7">
        <v>14</v>
      </c>
      <c r="L105" s="6">
        <v>566403</v>
      </c>
      <c r="M105" s="6">
        <v>243881</v>
      </c>
      <c r="N105" s="6">
        <v>1</v>
      </c>
      <c r="O105" s="37"/>
      <c r="P105" s="37"/>
      <c r="Q105" s="37"/>
      <c r="R105" s="38">
        <f t="shared" si="7"/>
        <v>0</v>
      </c>
      <c r="S105" s="39">
        <f t="shared" si="9"/>
        <v>0</v>
      </c>
      <c r="T105" s="37"/>
      <c r="U105" s="37"/>
      <c r="V105" s="38">
        <f t="shared" si="8"/>
        <v>0</v>
      </c>
      <c r="W105" s="39">
        <f t="shared" si="10"/>
        <v>0</v>
      </c>
    </row>
    <row r="106" spans="1:23" x14ac:dyDescent="0.25">
      <c r="A106" s="4">
        <v>2866329</v>
      </c>
      <c r="B106" s="4" t="s">
        <v>2669</v>
      </c>
      <c r="C106" s="5" t="s">
        <v>2670</v>
      </c>
      <c r="D106" s="6" t="s">
        <v>15</v>
      </c>
      <c r="E106" s="6" t="s">
        <v>1980</v>
      </c>
      <c r="F106" s="6" t="s">
        <v>1980</v>
      </c>
      <c r="G106" s="6" t="s">
        <v>1981</v>
      </c>
      <c r="H106" s="6" t="s">
        <v>1980</v>
      </c>
      <c r="I106" s="6" t="s">
        <v>2665</v>
      </c>
      <c r="J106" s="6" t="s">
        <v>2666</v>
      </c>
      <c r="K106" s="7" t="s">
        <v>2671</v>
      </c>
      <c r="L106" s="6">
        <v>566686</v>
      </c>
      <c r="M106" s="6">
        <v>243978</v>
      </c>
      <c r="N106" s="6">
        <v>1</v>
      </c>
      <c r="O106" s="37"/>
      <c r="P106" s="37"/>
      <c r="Q106" s="37"/>
      <c r="R106" s="38">
        <f t="shared" si="7"/>
        <v>0</v>
      </c>
      <c r="S106" s="39">
        <f t="shared" si="9"/>
        <v>0</v>
      </c>
      <c r="T106" s="37"/>
      <c r="U106" s="37"/>
      <c r="V106" s="38">
        <f t="shared" si="8"/>
        <v>0</v>
      </c>
      <c r="W106" s="39">
        <f t="shared" si="10"/>
        <v>0</v>
      </c>
    </row>
    <row r="107" spans="1:23" x14ac:dyDescent="0.25">
      <c r="A107" s="4">
        <v>2854516</v>
      </c>
      <c r="B107" s="4" t="s">
        <v>2676</v>
      </c>
      <c r="C107" s="5" t="s">
        <v>2677</v>
      </c>
      <c r="D107" s="6" t="s">
        <v>15</v>
      </c>
      <c r="E107" s="6" t="s">
        <v>1980</v>
      </c>
      <c r="F107" s="6" t="s">
        <v>1980</v>
      </c>
      <c r="G107" s="6" t="s">
        <v>1981</v>
      </c>
      <c r="H107" s="6" t="s">
        <v>1980</v>
      </c>
      <c r="I107" s="6" t="s">
        <v>2678</v>
      </c>
      <c r="J107" s="6" t="s">
        <v>2679</v>
      </c>
      <c r="K107" s="7">
        <v>1</v>
      </c>
      <c r="L107" s="6">
        <v>570414</v>
      </c>
      <c r="M107" s="6">
        <v>246388</v>
      </c>
      <c r="N107" s="6">
        <v>1</v>
      </c>
      <c r="O107" s="37"/>
      <c r="P107" s="37"/>
      <c r="Q107" s="37"/>
      <c r="R107" s="38">
        <f t="shared" si="7"/>
        <v>0</v>
      </c>
      <c r="S107" s="39">
        <f t="shared" si="9"/>
        <v>0</v>
      </c>
      <c r="T107" s="37"/>
      <c r="U107" s="37"/>
      <c r="V107" s="38">
        <f t="shared" si="8"/>
        <v>0</v>
      </c>
      <c r="W107" s="39">
        <f t="shared" si="10"/>
        <v>0</v>
      </c>
    </row>
    <row r="108" spans="1:23" x14ac:dyDescent="0.25">
      <c r="A108" s="4">
        <v>2855821</v>
      </c>
      <c r="B108" s="4" t="s">
        <v>2680</v>
      </c>
      <c r="C108" s="5" t="s">
        <v>2681</v>
      </c>
      <c r="D108" s="6" t="s">
        <v>15</v>
      </c>
      <c r="E108" s="6" t="s">
        <v>1980</v>
      </c>
      <c r="F108" s="6" t="s">
        <v>1980</v>
      </c>
      <c r="G108" s="6" t="s">
        <v>1981</v>
      </c>
      <c r="H108" s="6" t="s">
        <v>1980</v>
      </c>
      <c r="I108" s="6" t="s">
        <v>2682</v>
      </c>
      <c r="J108" s="6" t="s">
        <v>2683</v>
      </c>
      <c r="K108" s="7">
        <v>8</v>
      </c>
      <c r="L108" s="6">
        <v>566852</v>
      </c>
      <c r="M108" s="6">
        <v>245115</v>
      </c>
      <c r="N108" s="6">
        <v>1</v>
      </c>
      <c r="O108" s="37"/>
      <c r="P108" s="37"/>
      <c r="Q108" s="37"/>
      <c r="R108" s="38">
        <f t="shared" si="7"/>
        <v>0</v>
      </c>
      <c r="S108" s="39">
        <f t="shared" si="9"/>
        <v>0</v>
      </c>
      <c r="T108" s="37"/>
      <c r="U108" s="37"/>
      <c r="V108" s="38">
        <f t="shared" si="8"/>
        <v>0</v>
      </c>
      <c r="W108" s="39">
        <f t="shared" si="10"/>
        <v>0</v>
      </c>
    </row>
    <row r="109" spans="1:23" x14ac:dyDescent="0.25">
      <c r="A109" s="4">
        <v>2841481</v>
      </c>
      <c r="B109" s="4" t="s">
        <v>2688</v>
      </c>
      <c r="C109" s="5" t="s">
        <v>2689</v>
      </c>
      <c r="D109" s="6" t="s">
        <v>15</v>
      </c>
      <c r="E109" s="6" t="s">
        <v>1980</v>
      </c>
      <c r="F109" s="6" t="s">
        <v>1980</v>
      </c>
      <c r="G109" s="6" t="s">
        <v>1981</v>
      </c>
      <c r="H109" s="6" t="s">
        <v>1980</v>
      </c>
      <c r="I109" s="6" t="s">
        <v>1733</v>
      </c>
      <c r="J109" s="6" t="s">
        <v>1734</v>
      </c>
      <c r="K109" s="7">
        <v>5</v>
      </c>
      <c r="L109" s="6">
        <v>570235</v>
      </c>
      <c r="M109" s="6">
        <v>239433</v>
      </c>
      <c r="N109" s="6">
        <v>1</v>
      </c>
      <c r="O109" s="37"/>
      <c r="P109" s="37"/>
      <c r="Q109" s="37"/>
      <c r="R109" s="38">
        <f t="shared" si="7"/>
        <v>0</v>
      </c>
      <c r="S109" s="39">
        <f t="shared" si="9"/>
        <v>0</v>
      </c>
      <c r="T109" s="37"/>
      <c r="U109" s="37"/>
      <c r="V109" s="38">
        <f t="shared" si="8"/>
        <v>0</v>
      </c>
      <c r="W109" s="39">
        <f t="shared" si="10"/>
        <v>0</v>
      </c>
    </row>
    <row r="110" spans="1:23" x14ac:dyDescent="0.25">
      <c r="A110" s="4">
        <v>2815046</v>
      </c>
      <c r="B110" s="4" t="s">
        <v>2694</v>
      </c>
      <c r="C110" s="5" t="s">
        <v>2695</v>
      </c>
      <c r="D110" s="6" t="s">
        <v>15</v>
      </c>
      <c r="E110" s="6" t="s">
        <v>1980</v>
      </c>
      <c r="F110" s="6" t="s">
        <v>1980</v>
      </c>
      <c r="G110" s="6" t="s">
        <v>1981</v>
      </c>
      <c r="H110" s="6" t="s">
        <v>1980</v>
      </c>
      <c r="I110" s="6" t="s">
        <v>2696</v>
      </c>
      <c r="J110" s="6" t="s">
        <v>2697</v>
      </c>
      <c r="K110" s="7">
        <v>33</v>
      </c>
      <c r="L110" s="6">
        <v>565582</v>
      </c>
      <c r="M110" s="6">
        <v>246943</v>
      </c>
      <c r="N110" s="6">
        <v>1</v>
      </c>
      <c r="O110" s="37"/>
      <c r="P110" s="37"/>
      <c r="Q110" s="37"/>
      <c r="R110" s="38">
        <f t="shared" si="7"/>
        <v>0</v>
      </c>
      <c r="S110" s="39">
        <f t="shared" si="9"/>
        <v>0</v>
      </c>
      <c r="T110" s="37"/>
      <c r="U110" s="37"/>
      <c r="V110" s="38">
        <f t="shared" si="8"/>
        <v>0</v>
      </c>
      <c r="W110" s="39">
        <f t="shared" si="10"/>
        <v>0</v>
      </c>
    </row>
    <row r="111" spans="1:23" x14ac:dyDescent="0.25">
      <c r="A111" s="4">
        <v>2858215</v>
      </c>
      <c r="B111" s="4" t="s">
        <v>2718</v>
      </c>
      <c r="C111" s="5" t="s">
        <v>2719</v>
      </c>
      <c r="D111" s="6" t="s">
        <v>15</v>
      </c>
      <c r="E111" s="6" t="s">
        <v>1980</v>
      </c>
      <c r="F111" s="6" t="s">
        <v>1980</v>
      </c>
      <c r="G111" s="6" t="s">
        <v>1981</v>
      </c>
      <c r="H111" s="6" t="s">
        <v>1980</v>
      </c>
      <c r="I111" s="6" t="s">
        <v>2720</v>
      </c>
      <c r="J111" s="6" t="s">
        <v>2721</v>
      </c>
      <c r="K111" s="7">
        <v>10</v>
      </c>
      <c r="L111" s="6">
        <v>567294</v>
      </c>
      <c r="M111" s="6">
        <v>243300</v>
      </c>
      <c r="N111" s="6">
        <v>1</v>
      </c>
      <c r="O111" s="37"/>
      <c r="P111" s="37"/>
      <c r="Q111" s="37"/>
      <c r="R111" s="38">
        <f t="shared" si="7"/>
        <v>0</v>
      </c>
      <c r="S111" s="39">
        <f t="shared" si="9"/>
        <v>0</v>
      </c>
      <c r="T111" s="37"/>
      <c r="U111" s="37"/>
      <c r="V111" s="38">
        <f t="shared" si="8"/>
        <v>0</v>
      </c>
      <c r="W111" s="39">
        <f t="shared" si="10"/>
        <v>0</v>
      </c>
    </row>
    <row r="112" spans="1:23" x14ac:dyDescent="0.25">
      <c r="A112" s="4">
        <v>2832356</v>
      </c>
      <c r="B112" s="4" t="s">
        <v>2727</v>
      </c>
      <c r="C112" s="5" t="s">
        <v>2728</v>
      </c>
      <c r="D112" s="6" t="s">
        <v>15</v>
      </c>
      <c r="E112" s="6" t="s">
        <v>1980</v>
      </c>
      <c r="F112" s="6" t="s">
        <v>1980</v>
      </c>
      <c r="G112" s="6" t="s">
        <v>1981</v>
      </c>
      <c r="H112" s="6" t="s">
        <v>1980</v>
      </c>
      <c r="I112" s="6" t="s">
        <v>2729</v>
      </c>
      <c r="J112" s="6" t="s">
        <v>2730</v>
      </c>
      <c r="K112" s="7">
        <v>5</v>
      </c>
      <c r="L112" s="6">
        <v>567598</v>
      </c>
      <c r="M112" s="6">
        <v>242033</v>
      </c>
      <c r="N112" s="6">
        <v>1</v>
      </c>
      <c r="O112" s="37"/>
      <c r="P112" s="37"/>
      <c r="Q112" s="37"/>
      <c r="R112" s="38">
        <f t="shared" si="7"/>
        <v>0</v>
      </c>
      <c r="S112" s="39">
        <f t="shared" si="9"/>
        <v>0</v>
      </c>
      <c r="T112" s="37"/>
      <c r="U112" s="37"/>
      <c r="V112" s="38">
        <f t="shared" si="8"/>
        <v>0</v>
      </c>
      <c r="W112" s="39">
        <f t="shared" si="10"/>
        <v>0</v>
      </c>
    </row>
    <row r="113" spans="1:23" x14ac:dyDescent="0.25">
      <c r="A113" s="4">
        <v>2826296</v>
      </c>
      <c r="B113" s="4" t="s">
        <v>2731</v>
      </c>
      <c r="C113" s="5" t="s">
        <v>2732</v>
      </c>
      <c r="D113" s="6" t="s">
        <v>15</v>
      </c>
      <c r="E113" s="6" t="s">
        <v>1980</v>
      </c>
      <c r="F113" s="6" t="s">
        <v>1980</v>
      </c>
      <c r="G113" s="6" t="s">
        <v>1981</v>
      </c>
      <c r="H113" s="6" t="s">
        <v>1980</v>
      </c>
      <c r="I113" s="6" t="s">
        <v>2733</v>
      </c>
      <c r="J113" s="6" t="s">
        <v>2734</v>
      </c>
      <c r="K113" s="7">
        <v>14</v>
      </c>
      <c r="L113" s="6">
        <v>572168</v>
      </c>
      <c r="M113" s="6">
        <v>247480</v>
      </c>
      <c r="N113" s="6">
        <v>1</v>
      </c>
      <c r="O113" s="37"/>
      <c r="P113" s="37"/>
      <c r="Q113" s="37"/>
      <c r="R113" s="38">
        <f t="shared" si="7"/>
        <v>0</v>
      </c>
      <c r="S113" s="39">
        <f t="shared" si="9"/>
        <v>0</v>
      </c>
      <c r="T113" s="37"/>
      <c r="U113" s="37"/>
      <c r="V113" s="38">
        <f t="shared" si="8"/>
        <v>0</v>
      </c>
      <c r="W113" s="39">
        <f t="shared" si="10"/>
        <v>0</v>
      </c>
    </row>
    <row r="114" spans="1:23" x14ac:dyDescent="0.25">
      <c r="A114" s="4">
        <v>2853134</v>
      </c>
      <c r="B114" s="4" t="s">
        <v>2735</v>
      </c>
      <c r="C114" s="5" t="s">
        <v>2736</v>
      </c>
      <c r="D114" s="6" t="s">
        <v>15</v>
      </c>
      <c r="E114" s="6" t="s">
        <v>1980</v>
      </c>
      <c r="F114" s="6" t="s">
        <v>1980</v>
      </c>
      <c r="G114" s="6" t="s">
        <v>1981</v>
      </c>
      <c r="H114" s="6" t="s">
        <v>1980</v>
      </c>
      <c r="I114" s="6" t="s">
        <v>2737</v>
      </c>
      <c r="J114" s="6" t="s">
        <v>2738</v>
      </c>
      <c r="K114" s="7" t="s">
        <v>1258</v>
      </c>
      <c r="L114" s="6">
        <v>569459</v>
      </c>
      <c r="M114" s="6">
        <v>247624</v>
      </c>
      <c r="N114" s="6">
        <v>1</v>
      </c>
      <c r="O114" s="37"/>
      <c r="P114" s="37"/>
      <c r="Q114" s="37"/>
      <c r="R114" s="38">
        <f t="shared" si="7"/>
        <v>0</v>
      </c>
      <c r="S114" s="39">
        <f t="shared" si="9"/>
        <v>0</v>
      </c>
      <c r="T114" s="37"/>
      <c r="U114" s="37"/>
      <c r="V114" s="38">
        <f t="shared" si="8"/>
        <v>0</v>
      </c>
      <c r="W114" s="39">
        <f t="shared" si="10"/>
        <v>0</v>
      </c>
    </row>
    <row r="115" spans="1:23" x14ac:dyDescent="0.25">
      <c r="A115" s="4">
        <v>2866821</v>
      </c>
      <c r="B115" s="4" t="s">
        <v>2745</v>
      </c>
      <c r="C115" s="5" t="s">
        <v>2746</v>
      </c>
      <c r="D115" s="6" t="s">
        <v>15</v>
      </c>
      <c r="E115" s="6" t="s">
        <v>1980</v>
      </c>
      <c r="F115" s="6" t="s">
        <v>1980</v>
      </c>
      <c r="G115" s="6" t="s">
        <v>1981</v>
      </c>
      <c r="H115" s="6" t="s">
        <v>1980</v>
      </c>
      <c r="I115" s="6" t="s">
        <v>2747</v>
      </c>
      <c r="J115" s="6" t="s">
        <v>2748</v>
      </c>
      <c r="K115" s="7">
        <v>1</v>
      </c>
      <c r="L115" s="6">
        <v>563908</v>
      </c>
      <c r="M115" s="6">
        <v>245850</v>
      </c>
      <c r="N115" s="6">
        <v>1</v>
      </c>
      <c r="O115" s="37"/>
      <c r="P115" s="37"/>
      <c r="Q115" s="37"/>
      <c r="R115" s="38">
        <f t="shared" si="7"/>
        <v>0</v>
      </c>
      <c r="S115" s="39">
        <f t="shared" si="9"/>
        <v>0</v>
      </c>
      <c r="T115" s="37"/>
      <c r="U115" s="37"/>
      <c r="V115" s="38">
        <f t="shared" si="8"/>
        <v>0</v>
      </c>
      <c r="W115" s="39">
        <f t="shared" si="10"/>
        <v>0</v>
      </c>
    </row>
    <row r="116" spans="1:23" x14ac:dyDescent="0.25">
      <c r="A116" s="4">
        <v>2827001</v>
      </c>
      <c r="B116" s="4" t="s">
        <v>2749</v>
      </c>
      <c r="C116" s="5" t="s">
        <v>2750</v>
      </c>
      <c r="D116" s="6" t="s">
        <v>15</v>
      </c>
      <c r="E116" s="6" t="s">
        <v>1980</v>
      </c>
      <c r="F116" s="6" t="s">
        <v>1980</v>
      </c>
      <c r="G116" s="6" t="s">
        <v>1981</v>
      </c>
      <c r="H116" s="6" t="s">
        <v>1980</v>
      </c>
      <c r="I116" s="6" t="s">
        <v>2751</v>
      </c>
      <c r="J116" s="6" t="s">
        <v>2752</v>
      </c>
      <c r="K116" s="7">
        <v>2</v>
      </c>
      <c r="L116" s="6">
        <v>574508</v>
      </c>
      <c r="M116" s="6">
        <v>245928</v>
      </c>
      <c r="N116" s="6">
        <v>1</v>
      </c>
      <c r="O116" s="37"/>
      <c r="P116" s="37"/>
      <c r="Q116" s="37"/>
      <c r="R116" s="38">
        <f t="shared" si="7"/>
        <v>0</v>
      </c>
      <c r="S116" s="39">
        <f t="shared" si="9"/>
        <v>0</v>
      </c>
      <c r="T116" s="37"/>
      <c r="U116" s="37"/>
      <c r="V116" s="38">
        <f t="shared" si="8"/>
        <v>0</v>
      </c>
      <c r="W116" s="39">
        <f t="shared" si="10"/>
        <v>0</v>
      </c>
    </row>
    <row r="117" spans="1:23" x14ac:dyDescent="0.25">
      <c r="A117" s="4">
        <v>2866933</v>
      </c>
      <c r="B117" s="4" t="s">
        <v>2753</v>
      </c>
      <c r="C117" s="5" t="s">
        <v>2754</v>
      </c>
      <c r="D117" s="6" t="s">
        <v>15</v>
      </c>
      <c r="E117" s="6" t="s">
        <v>1980</v>
      </c>
      <c r="F117" s="6" t="s">
        <v>1980</v>
      </c>
      <c r="G117" s="6" t="s">
        <v>1981</v>
      </c>
      <c r="H117" s="6" t="s">
        <v>1980</v>
      </c>
      <c r="I117" s="6" t="s">
        <v>1020</v>
      </c>
      <c r="J117" s="6" t="s">
        <v>1021</v>
      </c>
      <c r="K117" s="7">
        <v>26</v>
      </c>
      <c r="L117" s="6">
        <v>575031</v>
      </c>
      <c r="M117" s="6">
        <v>246109</v>
      </c>
      <c r="N117" s="6">
        <v>1</v>
      </c>
      <c r="O117" s="37"/>
      <c r="P117" s="37"/>
      <c r="Q117" s="37"/>
      <c r="R117" s="38">
        <f t="shared" si="7"/>
        <v>0</v>
      </c>
      <c r="S117" s="39">
        <f t="shared" si="9"/>
        <v>0</v>
      </c>
      <c r="T117" s="37"/>
      <c r="U117" s="37"/>
      <c r="V117" s="38">
        <f t="shared" si="8"/>
        <v>0</v>
      </c>
      <c r="W117" s="39">
        <f t="shared" si="10"/>
        <v>0</v>
      </c>
    </row>
    <row r="118" spans="1:23" x14ac:dyDescent="0.25">
      <c r="A118" s="4">
        <v>2818214</v>
      </c>
      <c r="B118" s="4" t="s">
        <v>2757</v>
      </c>
      <c r="C118" s="5" t="s">
        <v>2758</v>
      </c>
      <c r="D118" s="6" t="s">
        <v>15</v>
      </c>
      <c r="E118" s="6" t="s">
        <v>1980</v>
      </c>
      <c r="F118" s="6" t="s">
        <v>1980</v>
      </c>
      <c r="G118" s="6" t="s">
        <v>1981</v>
      </c>
      <c r="H118" s="6" t="s">
        <v>1980</v>
      </c>
      <c r="I118" s="6" t="s">
        <v>2759</v>
      </c>
      <c r="J118" s="6" t="s">
        <v>2760</v>
      </c>
      <c r="K118" s="7">
        <v>31</v>
      </c>
      <c r="L118" s="6">
        <v>564406</v>
      </c>
      <c r="M118" s="6">
        <v>245503</v>
      </c>
      <c r="N118" s="6">
        <v>1</v>
      </c>
      <c r="O118" s="37"/>
      <c r="P118" s="37"/>
      <c r="Q118" s="37"/>
      <c r="R118" s="38">
        <f t="shared" si="7"/>
        <v>0</v>
      </c>
      <c r="S118" s="39">
        <f t="shared" si="9"/>
        <v>0</v>
      </c>
      <c r="T118" s="37"/>
      <c r="U118" s="37"/>
      <c r="V118" s="38">
        <f t="shared" si="8"/>
        <v>0</v>
      </c>
      <c r="W118" s="39">
        <f t="shared" si="10"/>
        <v>0</v>
      </c>
    </row>
    <row r="119" spans="1:23" x14ac:dyDescent="0.25">
      <c r="A119" s="4">
        <v>2856004</v>
      </c>
      <c r="B119" s="4" t="s">
        <v>2761</v>
      </c>
      <c r="C119" s="5" t="s">
        <v>2762</v>
      </c>
      <c r="D119" s="6" t="s">
        <v>15</v>
      </c>
      <c r="E119" s="6" t="s">
        <v>1980</v>
      </c>
      <c r="F119" s="6" t="s">
        <v>1980</v>
      </c>
      <c r="G119" s="6" t="s">
        <v>1981</v>
      </c>
      <c r="H119" s="6" t="s">
        <v>1980</v>
      </c>
      <c r="I119" s="6" t="s">
        <v>2763</v>
      </c>
      <c r="J119" s="6" t="s">
        <v>2734</v>
      </c>
      <c r="K119" s="7">
        <v>14</v>
      </c>
      <c r="L119" s="6">
        <v>567106</v>
      </c>
      <c r="M119" s="6">
        <v>245340</v>
      </c>
      <c r="N119" s="6">
        <v>1</v>
      </c>
      <c r="O119" s="37"/>
      <c r="P119" s="37"/>
      <c r="Q119" s="37"/>
      <c r="R119" s="38">
        <f t="shared" si="7"/>
        <v>0</v>
      </c>
      <c r="S119" s="39">
        <f t="shared" si="9"/>
        <v>0</v>
      </c>
      <c r="T119" s="37"/>
      <c r="U119" s="37"/>
      <c r="V119" s="38">
        <f t="shared" si="8"/>
        <v>0</v>
      </c>
      <c r="W119" s="39">
        <f t="shared" si="10"/>
        <v>0</v>
      </c>
    </row>
    <row r="120" spans="1:23" x14ac:dyDescent="0.25">
      <c r="A120" s="4">
        <v>2857615</v>
      </c>
      <c r="B120" s="4" t="s">
        <v>2767</v>
      </c>
      <c r="C120" s="5" t="s">
        <v>2768</v>
      </c>
      <c r="D120" s="6" t="s">
        <v>15</v>
      </c>
      <c r="E120" s="6" t="s">
        <v>1980</v>
      </c>
      <c r="F120" s="6" t="s">
        <v>1980</v>
      </c>
      <c r="G120" s="6" t="s">
        <v>1981</v>
      </c>
      <c r="H120" s="6" t="s">
        <v>1980</v>
      </c>
      <c r="I120" s="6" t="s">
        <v>2769</v>
      </c>
      <c r="J120" s="6" t="s">
        <v>2770</v>
      </c>
      <c r="K120" s="7">
        <v>38</v>
      </c>
      <c r="L120" s="6">
        <v>567412</v>
      </c>
      <c r="M120" s="6">
        <v>244531</v>
      </c>
      <c r="N120" s="6">
        <v>1</v>
      </c>
      <c r="O120" s="37"/>
      <c r="P120" s="37"/>
      <c r="Q120" s="37"/>
      <c r="R120" s="38">
        <f t="shared" si="7"/>
        <v>0</v>
      </c>
      <c r="S120" s="39">
        <f t="shared" si="9"/>
        <v>0</v>
      </c>
      <c r="T120" s="37"/>
      <c r="U120" s="37"/>
      <c r="V120" s="38">
        <f t="shared" si="8"/>
        <v>0</v>
      </c>
      <c r="W120" s="39">
        <f t="shared" si="10"/>
        <v>0</v>
      </c>
    </row>
    <row r="121" spans="1:23" x14ac:dyDescent="0.25">
      <c r="A121" s="4">
        <v>2867049</v>
      </c>
      <c r="B121" s="4" t="s">
        <v>2775</v>
      </c>
      <c r="C121" s="5" t="s">
        <v>2776</v>
      </c>
      <c r="D121" s="6" t="s">
        <v>15</v>
      </c>
      <c r="E121" s="6" t="s">
        <v>1980</v>
      </c>
      <c r="F121" s="6" t="s">
        <v>1980</v>
      </c>
      <c r="G121" s="6" t="s">
        <v>1981</v>
      </c>
      <c r="H121" s="6" t="s">
        <v>1980</v>
      </c>
      <c r="I121" s="6" t="s">
        <v>2777</v>
      </c>
      <c r="J121" s="6" t="s">
        <v>2778</v>
      </c>
      <c r="K121" s="7" t="s">
        <v>2779</v>
      </c>
      <c r="L121" s="6">
        <v>568279</v>
      </c>
      <c r="M121" s="6">
        <v>244116</v>
      </c>
      <c r="N121" s="6">
        <v>1</v>
      </c>
      <c r="O121" s="37"/>
      <c r="P121" s="37"/>
      <c r="Q121" s="37"/>
      <c r="R121" s="38">
        <f t="shared" si="7"/>
        <v>0</v>
      </c>
      <c r="S121" s="39">
        <f t="shared" si="9"/>
        <v>0</v>
      </c>
      <c r="T121" s="37"/>
      <c r="U121" s="37"/>
      <c r="V121" s="38">
        <f t="shared" si="8"/>
        <v>0</v>
      </c>
      <c r="W121" s="39">
        <f t="shared" si="10"/>
        <v>0</v>
      </c>
    </row>
    <row r="122" spans="1:23" x14ac:dyDescent="0.25">
      <c r="A122" s="4">
        <v>2843077</v>
      </c>
      <c r="B122" s="4" t="s">
        <v>2784</v>
      </c>
      <c r="C122" s="5" t="s">
        <v>2785</v>
      </c>
      <c r="D122" s="6" t="s">
        <v>15</v>
      </c>
      <c r="E122" s="6" t="s">
        <v>1980</v>
      </c>
      <c r="F122" s="6" t="s">
        <v>1980</v>
      </c>
      <c r="G122" s="6" t="s">
        <v>1981</v>
      </c>
      <c r="H122" s="6" t="s">
        <v>1980</v>
      </c>
      <c r="I122" s="6" t="s">
        <v>2786</v>
      </c>
      <c r="J122" s="6" t="s">
        <v>2787</v>
      </c>
      <c r="K122" s="7">
        <v>9</v>
      </c>
      <c r="L122" s="6">
        <v>572771</v>
      </c>
      <c r="M122" s="6">
        <v>239678</v>
      </c>
      <c r="N122" s="6">
        <v>1</v>
      </c>
      <c r="O122" s="37"/>
      <c r="P122" s="37"/>
      <c r="Q122" s="37"/>
      <c r="R122" s="38">
        <f t="shared" si="7"/>
        <v>0</v>
      </c>
      <c r="S122" s="39">
        <f t="shared" si="9"/>
        <v>0</v>
      </c>
      <c r="T122" s="37"/>
      <c r="U122" s="37"/>
      <c r="V122" s="38">
        <f t="shared" si="8"/>
        <v>0</v>
      </c>
      <c r="W122" s="39">
        <f t="shared" si="10"/>
        <v>0</v>
      </c>
    </row>
    <row r="123" spans="1:23" x14ac:dyDescent="0.25">
      <c r="A123" s="4">
        <v>2856260</v>
      </c>
      <c r="B123" s="4" t="s">
        <v>2792</v>
      </c>
      <c r="C123" s="5" t="s">
        <v>2793</v>
      </c>
      <c r="D123" s="6" t="s">
        <v>15</v>
      </c>
      <c r="E123" s="6" t="s">
        <v>1980</v>
      </c>
      <c r="F123" s="6" t="s">
        <v>1980</v>
      </c>
      <c r="G123" s="6" t="s">
        <v>1981</v>
      </c>
      <c r="H123" s="6" t="s">
        <v>1980</v>
      </c>
      <c r="I123" s="6" t="s">
        <v>2794</v>
      </c>
      <c r="J123" s="6" t="s">
        <v>2795</v>
      </c>
      <c r="K123" s="7">
        <v>22</v>
      </c>
      <c r="L123" s="6">
        <v>568186</v>
      </c>
      <c r="M123" s="6">
        <v>244842</v>
      </c>
      <c r="N123" s="6">
        <v>1</v>
      </c>
      <c r="O123" s="37"/>
      <c r="P123" s="37"/>
      <c r="Q123" s="37"/>
      <c r="R123" s="38">
        <f t="shared" si="7"/>
        <v>0</v>
      </c>
      <c r="S123" s="39">
        <f t="shared" si="9"/>
        <v>0</v>
      </c>
      <c r="T123" s="37"/>
      <c r="U123" s="37"/>
      <c r="V123" s="38">
        <f t="shared" si="8"/>
        <v>0</v>
      </c>
      <c r="W123" s="39">
        <f t="shared" si="10"/>
        <v>0</v>
      </c>
    </row>
    <row r="124" spans="1:23" x14ac:dyDescent="0.25">
      <c r="A124" s="4">
        <v>2867377</v>
      </c>
      <c r="B124" s="4" t="s">
        <v>2817</v>
      </c>
      <c r="C124" s="5" t="s">
        <v>2818</v>
      </c>
      <c r="D124" s="6" t="s">
        <v>15</v>
      </c>
      <c r="E124" s="6" t="s">
        <v>1980</v>
      </c>
      <c r="F124" s="6" t="s">
        <v>1980</v>
      </c>
      <c r="G124" s="6" t="s">
        <v>1981</v>
      </c>
      <c r="H124" s="6" t="s">
        <v>1980</v>
      </c>
      <c r="I124" s="6" t="s">
        <v>2819</v>
      </c>
      <c r="J124" s="6" t="s">
        <v>2820</v>
      </c>
      <c r="K124" s="7">
        <v>25</v>
      </c>
      <c r="L124" s="6">
        <v>570374</v>
      </c>
      <c r="M124" s="6">
        <v>246103</v>
      </c>
      <c r="N124" s="6">
        <v>1</v>
      </c>
      <c r="O124" s="37"/>
      <c r="P124" s="37"/>
      <c r="Q124" s="37"/>
      <c r="R124" s="38">
        <f t="shared" si="7"/>
        <v>0</v>
      </c>
      <c r="S124" s="39">
        <f t="shared" si="9"/>
        <v>0</v>
      </c>
      <c r="T124" s="37"/>
      <c r="U124" s="37"/>
      <c r="V124" s="38">
        <f t="shared" si="8"/>
        <v>0</v>
      </c>
      <c r="W124" s="39">
        <f t="shared" si="10"/>
        <v>0</v>
      </c>
    </row>
    <row r="125" spans="1:23" x14ac:dyDescent="0.25">
      <c r="A125" s="4">
        <v>2867567</v>
      </c>
      <c r="B125" s="4" t="s">
        <v>2834</v>
      </c>
      <c r="C125" s="5" t="s">
        <v>2835</v>
      </c>
      <c r="D125" s="6" t="s">
        <v>15</v>
      </c>
      <c r="E125" s="6" t="s">
        <v>1980</v>
      </c>
      <c r="F125" s="6" t="s">
        <v>1980</v>
      </c>
      <c r="G125" s="6" t="s">
        <v>1981</v>
      </c>
      <c r="H125" s="6" t="s">
        <v>1980</v>
      </c>
      <c r="I125" s="6" t="s">
        <v>2836</v>
      </c>
      <c r="J125" s="6" t="s">
        <v>2837</v>
      </c>
      <c r="K125" s="7">
        <v>7</v>
      </c>
      <c r="L125" s="6">
        <v>567820</v>
      </c>
      <c r="M125" s="6">
        <v>243004</v>
      </c>
      <c r="N125" s="6">
        <v>1</v>
      </c>
      <c r="O125" s="37"/>
      <c r="P125" s="37"/>
      <c r="Q125" s="37"/>
      <c r="R125" s="38">
        <f t="shared" si="7"/>
        <v>0</v>
      </c>
      <c r="S125" s="39">
        <f t="shared" si="9"/>
        <v>0</v>
      </c>
      <c r="T125" s="37"/>
      <c r="U125" s="37"/>
      <c r="V125" s="38">
        <f t="shared" si="8"/>
        <v>0</v>
      </c>
      <c r="W125" s="39">
        <f t="shared" si="10"/>
        <v>0</v>
      </c>
    </row>
    <row r="126" spans="1:23" x14ac:dyDescent="0.25">
      <c r="A126" s="4">
        <v>2851695</v>
      </c>
      <c r="B126" s="4" t="s">
        <v>2838</v>
      </c>
      <c r="C126" s="5" t="s">
        <v>2839</v>
      </c>
      <c r="D126" s="6" t="s">
        <v>15</v>
      </c>
      <c r="E126" s="6" t="s">
        <v>1980</v>
      </c>
      <c r="F126" s="6" t="s">
        <v>1980</v>
      </c>
      <c r="G126" s="6" t="s">
        <v>1981</v>
      </c>
      <c r="H126" s="6" t="s">
        <v>1980</v>
      </c>
      <c r="I126" s="6" t="s">
        <v>2840</v>
      </c>
      <c r="J126" s="6" t="s">
        <v>2841</v>
      </c>
      <c r="K126" s="7">
        <v>265</v>
      </c>
      <c r="L126" s="6">
        <v>571657</v>
      </c>
      <c r="M126" s="6">
        <v>238891</v>
      </c>
      <c r="N126" s="6">
        <v>1</v>
      </c>
      <c r="O126" s="37"/>
      <c r="P126" s="37"/>
      <c r="Q126" s="37"/>
      <c r="R126" s="38">
        <f t="shared" si="7"/>
        <v>0</v>
      </c>
      <c r="S126" s="39">
        <f t="shared" si="9"/>
        <v>0</v>
      </c>
      <c r="T126" s="37"/>
      <c r="U126" s="37"/>
      <c r="V126" s="38">
        <f t="shared" si="8"/>
        <v>0</v>
      </c>
      <c r="W126" s="39">
        <f t="shared" si="10"/>
        <v>0</v>
      </c>
    </row>
    <row r="127" spans="1:23" x14ac:dyDescent="0.25">
      <c r="A127" s="4">
        <v>2858624</v>
      </c>
      <c r="B127" s="4" t="s">
        <v>2852</v>
      </c>
      <c r="C127" s="5" t="s">
        <v>2853</v>
      </c>
      <c r="D127" s="6" t="s">
        <v>15</v>
      </c>
      <c r="E127" s="6" t="s">
        <v>1980</v>
      </c>
      <c r="F127" s="6" t="s">
        <v>1980</v>
      </c>
      <c r="G127" s="6" t="s">
        <v>1981</v>
      </c>
      <c r="H127" s="6" t="s">
        <v>1980</v>
      </c>
      <c r="I127" s="6" t="s">
        <v>2854</v>
      </c>
      <c r="J127" s="6" t="s">
        <v>2855</v>
      </c>
      <c r="K127" s="7">
        <v>7</v>
      </c>
      <c r="L127" s="6">
        <v>567343</v>
      </c>
      <c r="M127" s="6">
        <v>242583</v>
      </c>
      <c r="N127" s="6">
        <v>1</v>
      </c>
      <c r="O127" s="37"/>
      <c r="P127" s="37"/>
      <c r="Q127" s="37"/>
      <c r="R127" s="38">
        <f t="shared" si="7"/>
        <v>0</v>
      </c>
      <c r="S127" s="39">
        <f t="shared" si="9"/>
        <v>0</v>
      </c>
      <c r="T127" s="37"/>
      <c r="U127" s="37"/>
      <c r="V127" s="38">
        <f t="shared" si="8"/>
        <v>0</v>
      </c>
      <c r="W127" s="39">
        <f t="shared" si="10"/>
        <v>0</v>
      </c>
    </row>
    <row r="128" spans="1:23" x14ac:dyDescent="0.25">
      <c r="A128" s="4">
        <v>2858625</v>
      </c>
      <c r="B128" s="4" t="s">
        <v>2856</v>
      </c>
      <c r="C128" s="5" t="s">
        <v>2857</v>
      </c>
      <c r="D128" s="6" t="s">
        <v>15</v>
      </c>
      <c r="E128" s="6" t="s">
        <v>1980</v>
      </c>
      <c r="F128" s="6" t="s">
        <v>1980</v>
      </c>
      <c r="G128" s="6" t="s">
        <v>1981</v>
      </c>
      <c r="H128" s="6" t="s">
        <v>1980</v>
      </c>
      <c r="I128" s="6" t="s">
        <v>2854</v>
      </c>
      <c r="J128" s="6" t="s">
        <v>2855</v>
      </c>
      <c r="K128" s="7">
        <v>9</v>
      </c>
      <c r="L128" s="6">
        <v>567351</v>
      </c>
      <c r="M128" s="6">
        <v>242555</v>
      </c>
      <c r="N128" s="6">
        <v>1</v>
      </c>
      <c r="O128" s="37"/>
      <c r="P128" s="37"/>
      <c r="Q128" s="37"/>
      <c r="R128" s="38">
        <f t="shared" si="7"/>
        <v>0</v>
      </c>
      <c r="S128" s="39">
        <f t="shared" si="9"/>
        <v>0</v>
      </c>
      <c r="T128" s="37"/>
      <c r="U128" s="37"/>
      <c r="V128" s="38">
        <f t="shared" si="8"/>
        <v>0</v>
      </c>
      <c r="W128" s="39">
        <f t="shared" si="10"/>
        <v>0</v>
      </c>
    </row>
    <row r="129" spans="1:23" x14ac:dyDescent="0.25">
      <c r="A129" s="4">
        <v>2853606</v>
      </c>
      <c r="B129" s="4" t="s">
        <v>2858</v>
      </c>
      <c r="C129" s="5" t="s">
        <v>2859</v>
      </c>
      <c r="D129" s="6" t="s">
        <v>15</v>
      </c>
      <c r="E129" s="6" t="s">
        <v>1980</v>
      </c>
      <c r="F129" s="6" t="s">
        <v>1980</v>
      </c>
      <c r="G129" s="6" t="s">
        <v>1981</v>
      </c>
      <c r="H129" s="6" t="s">
        <v>1980</v>
      </c>
      <c r="I129" s="6" t="s">
        <v>2860</v>
      </c>
      <c r="J129" s="6" t="s">
        <v>2861</v>
      </c>
      <c r="K129" s="7" t="s">
        <v>2862</v>
      </c>
      <c r="L129" s="6">
        <v>568195</v>
      </c>
      <c r="M129" s="6">
        <v>246455</v>
      </c>
      <c r="N129" s="6">
        <v>1</v>
      </c>
      <c r="O129" s="37"/>
      <c r="P129" s="37"/>
      <c r="Q129" s="37"/>
      <c r="R129" s="38">
        <f t="shared" si="7"/>
        <v>0</v>
      </c>
      <c r="S129" s="39">
        <f t="shared" si="9"/>
        <v>0</v>
      </c>
      <c r="T129" s="37"/>
      <c r="U129" s="37"/>
      <c r="V129" s="38">
        <f t="shared" si="8"/>
        <v>0</v>
      </c>
      <c r="W129" s="39">
        <f t="shared" si="10"/>
        <v>0</v>
      </c>
    </row>
    <row r="130" spans="1:23" x14ac:dyDescent="0.25">
      <c r="A130" s="4">
        <v>2827355</v>
      </c>
      <c r="B130" s="4" t="s">
        <v>2863</v>
      </c>
      <c r="C130" s="5" t="s">
        <v>2864</v>
      </c>
      <c r="D130" s="6" t="s">
        <v>15</v>
      </c>
      <c r="E130" s="6" t="s">
        <v>1980</v>
      </c>
      <c r="F130" s="6" t="s">
        <v>1980</v>
      </c>
      <c r="G130" s="6" t="s">
        <v>1981</v>
      </c>
      <c r="H130" s="6" t="s">
        <v>1980</v>
      </c>
      <c r="I130" s="6" t="s">
        <v>2865</v>
      </c>
      <c r="J130" s="6" t="s">
        <v>2866</v>
      </c>
      <c r="K130" s="7">
        <v>1</v>
      </c>
      <c r="L130" s="6">
        <v>574889</v>
      </c>
      <c r="M130" s="6">
        <v>245496</v>
      </c>
      <c r="N130" s="6">
        <v>1</v>
      </c>
      <c r="O130" s="37"/>
      <c r="P130" s="37"/>
      <c r="Q130" s="37"/>
      <c r="R130" s="38">
        <f t="shared" si="7"/>
        <v>0</v>
      </c>
      <c r="S130" s="39">
        <f t="shared" si="9"/>
        <v>0</v>
      </c>
      <c r="T130" s="37"/>
      <c r="U130" s="37"/>
      <c r="V130" s="38">
        <f t="shared" si="8"/>
        <v>0</v>
      </c>
      <c r="W130" s="39">
        <f t="shared" si="10"/>
        <v>0</v>
      </c>
    </row>
    <row r="131" spans="1:23" x14ac:dyDescent="0.25">
      <c r="A131" s="4">
        <v>2867904</v>
      </c>
      <c r="B131" s="4" t="s">
        <v>2867</v>
      </c>
      <c r="C131" s="5" t="s">
        <v>2868</v>
      </c>
      <c r="D131" s="6" t="s">
        <v>15</v>
      </c>
      <c r="E131" s="6" t="s">
        <v>1980</v>
      </c>
      <c r="F131" s="6" t="s">
        <v>1980</v>
      </c>
      <c r="G131" s="6" t="s">
        <v>1981</v>
      </c>
      <c r="H131" s="6" t="s">
        <v>1980</v>
      </c>
      <c r="I131" s="6" t="s">
        <v>2869</v>
      </c>
      <c r="J131" s="6" t="s">
        <v>2870</v>
      </c>
      <c r="K131" s="7">
        <v>52</v>
      </c>
      <c r="L131" s="6">
        <v>566024</v>
      </c>
      <c r="M131" s="6">
        <v>246262</v>
      </c>
      <c r="N131" s="6">
        <v>1</v>
      </c>
      <c r="O131" s="37"/>
      <c r="P131" s="37"/>
      <c r="Q131" s="37"/>
      <c r="R131" s="38">
        <f t="shared" si="7"/>
        <v>0</v>
      </c>
      <c r="S131" s="39">
        <f t="shared" si="9"/>
        <v>0</v>
      </c>
      <c r="T131" s="37"/>
      <c r="U131" s="37"/>
      <c r="V131" s="38">
        <f t="shared" si="8"/>
        <v>0</v>
      </c>
      <c r="W131" s="39">
        <f t="shared" si="10"/>
        <v>0</v>
      </c>
    </row>
    <row r="132" spans="1:23" x14ac:dyDescent="0.25">
      <c r="A132" s="4">
        <v>2856077</v>
      </c>
      <c r="B132" s="4" t="s">
        <v>2875</v>
      </c>
      <c r="C132" s="5" t="s">
        <v>2876</v>
      </c>
      <c r="D132" s="6" t="s">
        <v>15</v>
      </c>
      <c r="E132" s="6" t="s">
        <v>1980</v>
      </c>
      <c r="F132" s="6" t="s">
        <v>1980</v>
      </c>
      <c r="G132" s="6" t="s">
        <v>1981</v>
      </c>
      <c r="H132" s="6" t="s">
        <v>1980</v>
      </c>
      <c r="I132" s="6" t="s">
        <v>2877</v>
      </c>
      <c r="J132" s="6" t="s">
        <v>2878</v>
      </c>
      <c r="K132" s="7">
        <v>6</v>
      </c>
      <c r="L132" s="6">
        <v>567218</v>
      </c>
      <c r="M132" s="6">
        <v>245128</v>
      </c>
      <c r="N132" s="6">
        <v>1</v>
      </c>
      <c r="O132" s="37"/>
      <c r="P132" s="37"/>
      <c r="Q132" s="37"/>
      <c r="R132" s="38">
        <f t="shared" si="7"/>
        <v>0</v>
      </c>
      <c r="S132" s="39">
        <f t="shared" si="9"/>
        <v>0</v>
      </c>
      <c r="T132" s="37"/>
      <c r="U132" s="37"/>
      <c r="V132" s="38">
        <f t="shared" si="8"/>
        <v>0</v>
      </c>
      <c r="W132" s="39">
        <f t="shared" si="10"/>
        <v>0</v>
      </c>
    </row>
    <row r="133" spans="1:23" x14ac:dyDescent="0.25">
      <c r="A133" s="4">
        <v>2840839</v>
      </c>
      <c r="B133" s="4" t="s">
        <v>2883</v>
      </c>
      <c r="C133" s="5" t="s">
        <v>2884</v>
      </c>
      <c r="D133" s="6" t="s">
        <v>15</v>
      </c>
      <c r="E133" s="6" t="s">
        <v>1980</v>
      </c>
      <c r="F133" s="6" t="s">
        <v>1980</v>
      </c>
      <c r="G133" s="6" t="s">
        <v>1981</v>
      </c>
      <c r="H133" s="6" t="s">
        <v>1980</v>
      </c>
      <c r="I133" s="6" t="s">
        <v>2885</v>
      </c>
      <c r="J133" s="6" t="s">
        <v>2886</v>
      </c>
      <c r="K133" s="7">
        <v>28</v>
      </c>
      <c r="L133" s="6">
        <v>568641</v>
      </c>
      <c r="M133" s="6">
        <v>238131</v>
      </c>
      <c r="N133" s="6">
        <v>1</v>
      </c>
      <c r="O133" s="37"/>
      <c r="P133" s="37"/>
      <c r="Q133" s="37"/>
      <c r="R133" s="38">
        <f t="shared" si="7"/>
        <v>0</v>
      </c>
      <c r="S133" s="39">
        <f t="shared" si="9"/>
        <v>0</v>
      </c>
      <c r="T133" s="37"/>
      <c r="U133" s="37"/>
      <c r="V133" s="38">
        <f t="shared" si="8"/>
        <v>0</v>
      </c>
      <c r="W133" s="39">
        <f t="shared" si="10"/>
        <v>0</v>
      </c>
    </row>
    <row r="134" spans="1:23" x14ac:dyDescent="0.25">
      <c r="A134" s="4">
        <v>2826361</v>
      </c>
      <c r="B134" s="4" t="s">
        <v>2889</v>
      </c>
      <c r="C134" s="5" t="s">
        <v>2890</v>
      </c>
      <c r="D134" s="6" t="s">
        <v>15</v>
      </c>
      <c r="E134" s="6" t="s">
        <v>1980</v>
      </c>
      <c r="F134" s="6" t="s">
        <v>1980</v>
      </c>
      <c r="G134" s="6" t="s">
        <v>1981</v>
      </c>
      <c r="H134" s="6" t="s">
        <v>1980</v>
      </c>
      <c r="I134" s="6" t="s">
        <v>2887</v>
      </c>
      <c r="J134" s="6" t="s">
        <v>2888</v>
      </c>
      <c r="K134" s="7">
        <v>7</v>
      </c>
      <c r="L134" s="6">
        <v>572705</v>
      </c>
      <c r="M134" s="6">
        <v>247389</v>
      </c>
      <c r="N134" s="6">
        <v>1</v>
      </c>
      <c r="O134" s="37"/>
      <c r="P134" s="37"/>
      <c r="Q134" s="37"/>
      <c r="R134" s="38">
        <f t="shared" si="7"/>
        <v>0</v>
      </c>
      <c r="S134" s="39">
        <f t="shared" si="9"/>
        <v>0</v>
      </c>
      <c r="T134" s="37"/>
      <c r="U134" s="37"/>
      <c r="V134" s="38">
        <f t="shared" si="8"/>
        <v>0</v>
      </c>
      <c r="W134" s="39">
        <f t="shared" si="10"/>
        <v>0</v>
      </c>
    </row>
    <row r="135" spans="1:23" x14ac:dyDescent="0.25">
      <c r="A135" s="4">
        <v>2868097</v>
      </c>
      <c r="B135" s="4" t="s">
        <v>2891</v>
      </c>
      <c r="C135" s="5" t="s">
        <v>2892</v>
      </c>
      <c r="D135" s="6" t="s">
        <v>15</v>
      </c>
      <c r="E135" s="6" t="s">
        <v>1980</v>
      </c>
      <c r="F135" s="6" t="s">
        <v>1980</v>
      </c>
      <c r="G135" s="6" t="s">
        <v>1981</v>
      </c>
      <c r="H135" s="6" t="s">
        <v>1980</v>
      </c>
      <c r="I135" s="6" t="s">
        <v>2893</v>
      </c>
      <c r="J135" s="6" t="s">
        <v>2894</v>
      </c>
      <c r="K135" s="7">
        <v>8</v>
      </c>
      <c r="L135" s="6">
        <v>567486</v>
      </c>
      <c r="M135" s="6">
        <v>244759</v>
      </c>
      <c r="N135" s="6">
        <v>1</v>
      </c>
      <c r="O135" s="37"/>
      <c r="P135" s="37"/>
      <c r="Q135" s="37"/>
      <c r="R135" s="38">
        <f t="shared" si="7"/>
        <v>0</v>
      </c>
      <c r="S135" s="39">
        <f t="shared" si="9"/>
        <v>0</v>
      </c>
      <c r="T135" s="37"/>
      <c r="U135" s="37"/>
      <c r="V135" s="38">
        <f t="shared" si="8"/>
        <v>0</v>
      </c>
      <c r="W135" s="39">
        <f t="shared" si="10"/>
        <v>0</v>
      </c>
    </row>
    <row r="136" spans="1:23" x14ac:dyDescent="0.25">
      <c r="A136" s="4">
        <v>2818414</v>
      </c>
      <c r="B136" s="4" t="s">
        <v>2895</v>
      </c>
      <c r="C136" s="5" t="s">
        <v>2896</v>
      </c>
      <c r="D136" s="6" t="s">
        <v>15</v>
      </c>
      <c r="E136" s="6" t="s">
        <v>1980</v>
      </c>
      <c r="F136" s="6" t="s">
        <v>1980</v>
      </c>
      <c r="G136" s="6" t="s">
        <v>1981</v>
      </c>
      <c r="H136" s="6" t="s">
        <v>1980</v>
      </c>
      <c r="I136" s="6" t="s">
        <v>2897</v>
      </c>
      <c r="J136" s="6" t="s">
        <v>2898</v>
      </c>
      <c r="K136" s="7">
        <v>2</v>
      </c>
      <c r="L136" s="6">
        <v>565542</v>
      </c>
      <c r="M136" s="6">
        <v>245800</v>
      </c>
      <c r="N136" s="6">
        <v>1</v>
      </c>
      <c r="O136" s="37"/>
      <c r="P136" s="37"/>
      <c r="Q136" s="37"/>
      <c r="R136" s="38">
        <f t="shared" si="7"/>
        <v>0</v>
      </c>
      <c r="S136" s="39">
        <f t="shared" si="9"/>
        <v>0</v>
      </c>
      <c r="T136" s="37"/>
      <c r="U136" s="37"/>
      <c r="V136" s="38">
        <f t="shared" si="8"/>
        <v>0</v>
      </c>
      <c r="W136" s="39">
        <f t="shared" si="10"/>
        <v>0</v>
      </c>
    </row>
    <row r="137" spans="1:23" x14ac:dyDescent="0.25">
      <c r="A137" s="4">
        <v>2868304</v>
      </c>
      <c r="B137" s="4" t="s">
        <v>2899</v>
      </c>
      <c r="C137" s="5" t="s">
        <v>2900</v>
      </c>
      <c r="D137" s="6" t="s">
        <v>15</v>
      </c>
      <c r="E137" s="6" t="s">
        <v>1980</v>
      </c>
      <c r="F137" s="6" t="s">
        <v>1980</v>
      </c>
      <c r="G137" s="6" t="s">
        <v>1981</v>
      </c>
      <c r="H137" s="6" t="s">
        <v>1980</v>
      </c>
      <c r="I137" s="6" t="s">
        <v>2901</v>
      </c>
      <c r="J137" s="6" t="s">
        <v>2902</v>
      </c>
      <c r="K137" s="7" t="s">
        <v>1890</v>
      </c>
      <c r="L137" s="6">
        <v>568789</v>
      </c>
      <c r="M137" s="6">
        <v>244935</v>
      </c>
      <c r="N137" s="6">
        <v>1</v>
      </c>
      <c r="O137" s="37"/>
      <c r="P137" s="37"/>
      <c r="Q137" s="37"/>
      <c r="R137" s="38">
        <f t="shared" si="7"/>
        <v>0</v>
      </c>
      <c r="S137" s="39">
        <f t="shared" si="9"/>
        <v>0</v>
      </c>
      <c r="T137" s="37"/>
      <c r="U137" s="37"/>
      <c r="V137" s="38">
        <f t="shared" si="8"/>
        <v>0</v>
      </c>
      <c r="W137" s="39">
        <f t="shared" si="10"/>
        <v>0</v>
      </c>
    </row>
    <row r="138" spans="1:23" x14ac:dyDescent="0.25">
      <c r="A138" s="4">
        <v>2832600</v>
      </c>
      <c r="B138" s="4" t="s">
        <v>2905</v>
      </c>
      <c r="C138" s="5" t="s">
        <v>2906</v>
      </c>
      <c r="D138" s="6" t="s">
        <v>15</v>
      </c>
      <c r="E138" s="6" t="s">
        <v>1980</v>
      </c>
      <c r="F138" s="6" t="s">
        <v>1980</v>
      </c>
      <c r="G138" s="6" t="s">
        <v>1981</v>
      </c>
      <c r="H138" s="6" t="s">
        <v>1980</v>
      </c>
      <c r="I138" s="6" t="s">
        <v>2907</v>
      </c>
      <c r="J138" s="6" t="s">
        <v>2908</v>
      </c>
      <c r="K138" s="7">
        <v>100</v>
      </c>
      <c r="L138" s="6">
        <v>567487</v>
      </c>
      <c r="M138" s="6">
        <v>241437</v>
      </c>
      <c r="N138" s="6">
        <v>1</v>
      </c>
      <c r="O138" s="37"/>
      <c r="P138" s="37"/>
      <c r="Q138" s="37"/>
      <c r="R138" s="38">
        <f t="shared" si="7"/>
        <v>0</v>
      </c>
      <c r="S138" s="39">
        <f t="shared" si="9"/>
        <v>0</v>
      </c>
      <c r="T138" s="37"/>
      <c r="U138" s="37"/>
      <c r="V138" s="38">
        <f t="shared" si="8"/>
        <v>0</v>
      </c>
      <c r="W138" s="39">
        <f t="shared" si="10"/>
        <v>0</v>
      </c>
    </row>
    <row r="139" spans="1:23" x14ac:dyDescent="0.25">
      <c r="A139" s="4">
        <v>2868561</v>
      </c>
      <c r="B139" s="4" t="s">
        <v>2931</v>
      </c>
      <c r="C139" s="5" t="s">
        <v>2932</v>
      </c>
      <c r="D139" s="6" t="s">
        <v>15</v>
      </c>
      <c r="E139" s="6" t="s">
        <v>1980</v>
      </c>
      <c r="F139" s="6" t="s">
        <v>1980</v>
      </c>
      <c r="G139" s="6" t="s">
        <v>1981</v>
      </c>
      <c r="H139" s="6" t="s">
        <v>1980</v>
      </c>
      <c r="I139" s="6" t="s">
        <v>2929</v>
      </c>
      <c r="J139" s="6" t="s">
        <v>2930</v>
      </c>
      <c r="K139" s="7">
        <v>2</v>
      </c>
      <c r="L139" s="6">
        <v>573184</v>
      </c>
      <c r="M139" s="6">
        <v>247537</v>
      </c>
      <c r="N139" s="6">
        <v>1</v>
      </c>
      <c r="O139" s="37"/>
      <c r="P139" s="37"/>
      <c r="Q139" s="37"/>
      <c r="R139" s="38">
        <f t="shared" si="7"/>
        <v>0</v>
      </c>
      <c r="S139" s="39">
        <f t="shared" si="9"/>
        <v>0</v>
      </c>
      <c r="T139" s="37"/>
      <c r="U139" s="37"/>
      <c r="V139" s="38">
        <f t="shared" si="8"/>
        <v>0</v>
      </c>
      <c r="W139" s="39">
        <f t="shared" si="10"/>
        <v>0</v>
      </c>
    </row>
    <row r="140" spans="1:23" x14ac:dyDescent="0.25">
      <c r="A140" s="4">
        <v>2817781</v>
      </c>
      <c r="B140" s="4" t="s">
        <v>2933</v>
      </c>
      <c r="C140" s="5" t="s">
        <v>2934</v>
      </c>
      <c r="D140" s="6" t="s">
        <v>15</v>
      </c>
      <c r="E140" s="6" t="s">
        <v>1980</v>
      </c>
      <c r="F140" s="6" t="s">
        <v>1980</v>
      </c>
      <c r="G140" s="6" t="s">
        <v>1981</v>
      </c>
      <c r="H140" s="6" t="s">
        <v>1980</v>
      </c>
      <c r="I140" s="6" t="s">
        <v>2935</v>
      </c>
      <c r="J140" s="6" t="s">
        <v>2936</v>
      </c>
      <c r="K140" s="7">
        <v>30</v>
      </c>
      <c r="L140" s="6">
        <v>564017</v>
      </c>
      <c r="M140" s="6">
        <v>246420</v>
      </c>
      <c r="N140" s="6">
        <v>1</v>
      </c>
      <c r="O140" s="37"/>
      <c r="P140" s="37"/>
      <c r="Q140" s="37"/>
      <c r="R140" s="38">
        <f t="shared" si="7"/>
        <v>0</v>
      </c>
      <c r="S140" s="39">
        <f t="shared" si="9"/>
        <v>0</v>
      </c>
      <c r="T140" s="37"/>
      <c r="U140" s="37"/>
      <c r="V140" s="38">
        <f t="shared" si="8"/>
        <v>0</v>
      </c>
      <c r="W140" s="39">
        <f t="shared" si="10"/>
        <v>0</v>
      </c>
    </row>
    <row r="141" spans="1:23" x14ac:dyDescent="0.25">
      <c r="A141" s="4">
        <v>2868610</v>
      </c>
      <c r="B141" s="4" t="s">
        <v>2937</v>
      </c>
      <c r="C141" s="5" t="s">
        <v>2938</v>
      </c>
      <c r="D141" s="6" t="s">
        <v>15</v>
      </c>
      <c r="E141" s="6" t="s">
        <v>1980</v>
      </c>
      <c r="F141" s="6" t="s">
        <v>1980</v>
      </c>
      <c r="G141" s="6" t="s">
        <v>1981</v>
      </c>
      <c r="H141" s="6" t="s">
        <v>1980</v>
      </c>
      <c r="I141" s="6" t="s">
        <v>2939</v>
      </c>
      <c r="J141" s="6" t="s">
        <v>2870</v>
      </c>
      <c r="K141" s="7">
        <v>52</v>
      </c>
      <c r="L141" s="6">
        <v>564948</v>
      </c>
      <c r="M141" s="6">
        <v>246887</v>
      </c>
      <c r="N141" s="6">
        <v>1</v>
      </c>
      <c r="O141" s="37"/>
      <c r="P141" s="37"/>
      <c r="Q141" s="37"/>
      <c r="R141" s="38">
        <f t="shared" si="7"/>
        <v>0</v>
      </c>
      <c r="S141" s="39">
        <f t="shared" si="9"/>
        <v>0</v>
      </c>
      <c r="T141" s="37"/>
      <c r="U141" s="37"/>
      <c r="V141" s="38">
        <f t="shared" si="8"/>
        <v>0</v>
      </c>
      <c r="W141" s="39">
        <f t="shared" si="10"/>
        <v>0</v>
      </c>
    </row>
    <row r="142" spans="1:23" x14ac:dyDescent="0.25">
      <c r="A142" s="4">
        <v>2854535</v>
      </c>
      <c r="B142" s="4" t="s">
        <v>2960</v>
      </c>
      <c r="C142" s="5" t="s">
        <v>2961</v>
      </c>
      <c r="D142" s="6" t="s">
        <v>15</v>
      </c>
      <c r="E142" s="6" t="s">
        <v>1980</v>
      </c>
      <c r="F142" s="6" t="s">
        <v>1980</v>
      </c>
      <c r="G142" s="6" t="s">
        <v>1981</v>
      </c>
      <c r="H142" s="6" t="s">
        <v>1980</v>
      </c>
      <c r="I142" s="6" t="s">
        <v>2962</v>
      </c>
      <c r="J142" s="6" t="s">
        <v>2963</v>
      </c>
      <c r="K142" s="7">
        <v>5</v>
      </c>
      <c r="L142" s="6">
        <v>570533</v>
      </c>
      <c r="M142" s="6">
        <v>246263</v>
      </c>
      <c r="N142" s="6">
        <v>1</v>
      </c>
      <c r="O142" s="37"/>
      <c r="P142" s="37"/>
      <c r="Q142" s="37"/>
      <c r="R142" s="38">
        <f t="shared" si="7"/>
        <v>0</v>
      </c>
      <c r="S142" s="39">
        <f t="shared" si="9"/>
        <v>0</v>
      </c>
      <c r="T142" s="37"/>
      <c r="U142" s="37"/>
      <c r="V142" s="38">
        <f t="shared" si="8"/>
        <v>0</v>
      </c>
      <c r="W142" s="39">
        <f t="shared" si="10"/>
        <v>0</v>
      </c>
    </row>
    <row r="143" spans="1:23" x14ac:dyDescent="0.25">
      <c r="A143" s="4">
        <v>2869193</v>
      </c>
      <c r="B143" s="4" t="s">
        <v>2964</v>
      </c>
      <c r="C143" s="5" t="s">
        <v>2965</v>
      </c>
      <c r="D143" s="6" t="s">
        <v>15</v>
      </c>
      <c r="E143" s="6" t="s">
        <v>1980</v>
      </c>
      <c r="F143" s="6" t="s">
        <v>1980</v>
      </c>
      <c r="G143" s="6" t="s">
        <v>1981</v>
      </c>
      <c r="H143" s="6" t="s">
        <v>1980</v>
      </c>
      <c r="I143" s="6" t="s">
        <v>2966</v>
      </c>
      <c r="J143" s="6" t="s">
        <v>2967</v>
      </c>
      <c r="K143" s="7">
        <v>79</v>
      </c>
      <c r="L143" s="6">
        <v>576296</v>
      </c>
      <c r="M143" s="6">
        <v>242424</v>
      </c>
      <c r="N143" s="6">
        <v>1</v>
      </c>
      <c r="O143" s="37"/>
      <c r="P143" s="37"/>
      <c r="Q143" s="37"/>
      <c r="R143" s="38">
        <f t="shared" si="7"/>
        <v>0</v>
      </c>
      <c r="S143" s="39">
        <f t="shared" si="9"/>
        <v>0</v>
      </c>
      <c r="T143" s="37"/>
      <c r="U143" s="37"/>
      <c r="V143" s="38">
        <f t="shared" si="8"/>
        <v>0</v>
      </c>
      <c r="W143" s="39">
        <f t="shared" si="10"/>
        <v>0</v>
      </c>
    </row>
    <row r="144" spans="1:23" x14ac:dyDescent="0.25">
      <c r="A144" s="4">
        <v>2869394</v>
      </c>
      <c r="B144" s="4" t="s">
        <v>2977</v>
      </c>
      <c r="C144" s="5" t="s">
        <v>2978</v>
      </c>
      <c r="D144" s="6" t="s">
        <v>15</v>
      </c>
      <c r="E144" s="6" t="s">
        <v>1980</v>
      </c>
      <c r="F144" s="6" t="s">
        <v>1980</v>
      </c>
      <c r="G144" s="6" t="s">
        <v>1981</v>
      </c>
      <c r="H144" s="6" t="s">
        <v>1980</v>
      </c>
      <c r="I144" s="6" t="s">
        <v>2979</v>
      </c>
      <c r="J144" s="6" t="s">
        <v>2980</v>
      </c>
      <c r="K144" s="7">
        <v>15</v>
      </c>
      <c r="L144" s="6">
        <v>567597</v>
      </c>
      <c r="M144" s="6">
        <v>239159</v>
      </c>
      <c r="N144" s="6">
        <v>1</v>
      </c>
      <c r="O144" s="37"/>
      <c r="P144" s="37"/>
      <c r="Q144" s="37"/>
      <c r="R144" s="38">
        <f t="shared" si="7"/>
        <v>0</v>
      </c>
      <c r="S144" s="39">
        <f t="shared" si="9"/>
        <v>0</v>
      </c>
      <c r="T144" s="37"/>
      <c r="U144" s="37"/>
      <c r="V144" s="38">
        <f t="shared" si="8"/>
        <v>0</v>
      </c>
      <c r="W144" s="39">
        <f t="shared" si="10"/>
        <v>0</v>
      </c>
    </row>
    <row r="145" spans="1:23" x14ac:dyDescent="0.25">
      <c r="A145" s="4">
        <v>2869395</v>
      </c>
      <c r="B145" s="4" t="s">
        <v>2981</v>
      </c>
      <c r="C145" s="5" t="s">
        <v>2982</v>
      </c>
      <c r="D145" s="6" t="s">
        <v>15</v>
      </c>
      <c r="E145" s="6" t="s">
        <v>1980</v>
      </c>
      <c r="F145" s="6" t="s">
        <v>1980</v>
      </c>
      <c r="G145" s="6" t="s">
        <v>1981</v>
      </c>
      <c r="H145" s="6" t="s">
        <v>1980</v>
      </c>
      <c r="I145" s="6" t="s">
        <v>2979</v>
      </c>
      <c r="J145" s="6" t="s">
        <v>2980</v>
      </c>
      <c r="K145" s="7">
        <v>16</v>
      </c>
      <c r="L145" s="6">
        <v>567591</v>
      </c>
      <c r="M145" s="6">
        <v>239224</v>
      </c>
      <c r="N145" s="6">
        <v>1</v>
      </c>
      <c r="O145" s="37"/>
      <c r="P145" s="37"/>
      <c r="Q145" s="37"/>
      <c r="R145" s="38">
        <f t="shared" ref="R145" si="11">ROUND(Q145*0.23,2)</f>
        <v>0</v>
      </c>
      <c r="S145" s="39">
        <f t="shared" si="9"/>
        <v>0</v>
      </c>
      <c r="T145" s="37"/>
      <c r="U145" s="37"/>
      <c r="V145" s="38">
        <f t="shared" ref="V145" si="12">ROUND(U145*0.23,2)</f>
        <v>0</v>
      </c>
      <c r="W145" s="39">
        <f t="shared" si="10"/>
        <v>0</v>
      </c>
    </row>
  </sheetData>
  <sheetProtection algorithmName="SHA-512" hashValue="k8Ud1bF4/epH6g9q6vJcuptrp2WMBJtjC7SpIbWbbnrW81pfs4QRhC1alvAqFGe8T8ZzA8/HxxoHKDV7Il4pbA==" saltValue="fzK3gGtPxty7nfQ8YbZbM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AADC-53C6-4D08-9C61-152B69E69AC7}">
  <dimension ref="A1:W18"/>
  <sheetViews>
    <sheetView workbookViewId="0">
      <selection activeCell="B15" sqref="B1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203</v>
      </c>
      <c r="B2" s="8">
        <f>M14</f>
        <v>3</v>
      </c>
      <c r="C2" s="8" t="str">
        <f>E17</f>
        <v>KRAKOWSKI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2322028</v>
      </c>
      <c r="B16" s="4" t="s">
        <v>3053</v>
      </c>
      <c r="C16" s="5" t="s">
        <v>3054</v>
      </c>
      <c r="D16" s="6" t="s">
        <v>15</v>
      </c>
      <c r="E16" s="6" t="s">
        <v>652</v>
      </c>
      <c r="F16" s="6" t="s">
        <v>874</v>
      </c>
      <c r="G16" s="6" t="s">
        <v>3055</v>
      </c>
      <c r="H16" s="6" t="s">
        <v>874</v>
      </c>
      <c r="I16" s="6" t="s">
        <v>2310</v>
      </c>
      <c r="J16" s="6" t="s">
        <v>2311</v>
      </c>
      <c r="K16" s="7">
        <v>13</v>
      </c>
      <c r="L16" s="6">
        <v>559913</v>
      </c>
      <c r="M16" s="6">
        <v>234352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2321876</v>
      </c>
      <c r="B17" s="4" t="s">
        <v>3064</v>
      </c>
      <c r="C17" s="5" t="s">
        <v>3065</v>
      </c>
      <c r="D17" s="6" t="s">
        <v>15</v>
      </c>
      <c r="E17" s="6" t="s">
        <v>652</v>
      </c>
      <c r="F17" s="6" t="s">
        <v>874</v>
      </c>
      <c r="G17" s="6" t="s">
        <v>3055</v>
      </c>
      <c r="H17" s="6" t="s">
        <v>874</v>
      </c>
      <c r="I17" s="6" t="s">
        <v>1635</v>
      </c>
      <c r="J17" s="6" t="s">
        <v>1636</v>
      </c>
      <c r="K17" s="7">
        <v>5</v>
      </c>
      <c r="L17" s="6">
        <v>561198</v>
      </c>
      <c r="M17" s="6">
        <v>234143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2322478</v>
      </c>
      <c r="B18" s="4" t="s">
        <v>3066</v>
      </c>
      <c r="C18" s="5" t="s">
        <v>3067</v>
      </c>
      <c r="D18" s="6" t="s">
        <v>15</v>
      </c>
      <c r="E18" s="6" t="s">
        <v>652</v>
      </c>
      <c r="F18" s="6" t="s">
        <v>874</v>
      </c>
      <c r="G18" s="6" t="s">
        <v>3055</v>
      </c>
      <c r="H18" s="6" t="s">
        <v>874</v>
      </c>
      <c r="I18" s="6" t="s">
        <v>1641</v>
      </c>
      <c r="J18" s="6" t="s">
        <v>1642</v>
      </c>
      <c r="K18" s="7">
        <v>17</v>
      </c>
      <c r="L18" s="6">
        <v>559096</v>
      </c>
      <c r="M18" s="6">
        <v>234060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u+h6PL24Ur/17lNAqcX7vl+DY2sEvDpqAurWiPKaFrRMOvU9FHpUQ/UcgQ2LSoBzalMBCKaNC+IYLCEvlrGmqg==" saltValue="aetAhPI6Gd3G7AISuehkR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94DAB-2FCA-447C-8286-D831BBF431A1}">
  <dimension ref="A1:W49"/>
  <sheetViews>
    <sheetView workbookViewId="0">
      <selection activeCell="A22" sqref="A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265</v>
      </c>
      <c r="B2" s="8">
        <f>M14</f>
        <v>34</v>
      </c>
      <c r="C2" s="8" t="str">
        <f>E17</f>
        <v>WADOWICKI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34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8270776</v>
      </c>
      <c r="B16" s="4" t="s">
        <v>99</v>
      </c>
      <c r="C16" s="5" t="s">
        <v>100</v>
      </c>
      <c r="D16" s="6" t="s">
        <v>15</v>
      </c>
      <c r="E16" s="6" t="s">
        <v>16</v>
      </c>
      <c r="F16" s="6" t="s">
        <v>101</v>
      </c>
      <c r="G16" s="6" t="s">
        <v>102</v>
      </c>
      <c r="H16" s="6" t="s">
        <v>103</v>
      </c>
      <c r="I16" s="6" t="s">
        <v>62</v>
      </c>
      <c r="J16" s="6" t="s">
        <v>22</v>
      </c>
      <c r="K16" s="6">
        <v>213</v>
      </c>
      <c r="L16" s="6">
        <v>545359</v>
      </c>
      <c r="M16" s="6">
        <v>221600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2745083</v>
      </c>
      <c r="B17" s="4" t="s">
        <v>104</v>
      </c>
      <c r="C17" s="5" t="s">
        <v>105</v>
      </c>
      <c r="D17" s="6" t="s">
        <v>15</v>
      </c>
      <c r="E17" s="6" t="s">
        <v>16</v>
      </c>
      <c r="F17" s="6" t="s">
        <v>101</v>
      </c>
      <c r="G17" s="6" t="s">
        <v>106</v>
      </c>
      <c r="H17" s="6" t="s">
        <v>107</v>
      </c>
      <c r="I17" s="6" t="s">
        <v>62</v>
      </c>
      <c r="J17" s="6" t="s">
        <v>22</v>
      </c>
      <c r="K17" s="6">
        <v>70</v>
      </c>
      <c r="L17" s="6">
        <v>542964</v>
      </c>
      <c r="M17" s="6">
        <v>222123</v>
      </c>
      <c r="N17" s="6">
        <v>1</v>
      </c>
      <c r="O17" s="37"/>
      <c r="P17" s="37"/>
      <c r="Q17" s="37"/>
      <c r="R17" s="38">
        <f t="shared" ref="R17:R49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49" si="3">ROUND(U17*0.23,2)</f>
        <v>0</v>
      </c>
      <c r="W17" s="39">
        <f t="shared" ref="W17:W22" si="4">ROUND(U17,2)+V17</f>
        <v>0</v>
      </c>
    </row>
    <row r="18" spans="1:23" x14ac:dyDescent="0.25">
      <c r="A18" s="4">
        <v>2745564</v>
      </c>
      <c r="B18" s="4" t="s">
        <v>108</v>
      </c>
      <c r="C18" s="5" t="s">
        <v>109</v>
      </c>
      <c r="D18" s="6" t="s">
        <v>15</v>
      </c>
      <c r="E18" s="6" t="s">
        <v>16</v>
      </c>
      <c r="F18" s="6" t="s">
        <v>101</v>
      </c>
      <c r="G18" s="6" t="s">
        <v>110</v>
      </c>
      <c r="H18" s="6" t="s">
        <v>111</v>
      </c>
      <c r="I18" s="6" t="s">
        <v>62</v>
      </c>
      <c r="J18" s="6" t="s">
        <v>22</v>
      </c>
      <c r="K18" s="6">
        <v>479</v>
      </c>
      <c r="L18" s="6">
        <v>549746</v>
      </c>
      <c r="M18" s="6">
        <v>222122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2746311</v>
      </c>
      <c r="B19" s="4" t="s">
        <v>112</v>
      </c>
      <c r="C19" s="5" t="s">
        <v>113</v>
      </c>
      <c r="D19" s="6" t="s">
        <v>15</v>
      </c>
      <c r="E19" s="6" t="s">
        <v>16</v>
      </c>
      <c r="F19" s="6" t="s">
        <v>101</v>
      </c>
      <c r="G19" s="6" t="s">
        <v>114</v>
      </c>
      <c r="H19" s="6" t="s">
        <v>115</v>
      </c>
      <c r="I19" s="6" t="s">
        <v>62</v>
      </c>
      <c r="J19" s="6" t="s">
        <v>22</v>
      </c>
      <c r="K19" s="6">
        <v>276</v>
      </c>
      <c r="L19" s="6">
        <v>552845</v>
      </c>
      <c r="M19" s="6">
        <v>225839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2746462</v>
      </c>
      <c r="B20" s="4" t="s">
        <v>116</v>
      </c>
      <c r="C20" s="5" t="s">
        <v>117</v>
      </c>
      <c r="D20" s="6" t="s">
        <v>15</v>
      </c>
      <c r="E20" s="6" t="s">
        <v>16</v>
      </c>
      <c r="F20" s="6" t="s">
        <v>101</v>
      </c>
      <c r="G20" s="6" t="s">
        <v>118</v>
      </c>
      <c r="H20" s="6" t="s">
        <v>119</v>
      </c>
      <c r="I20" s="6" t="s">
        <v>62</v>
      </c>
      <c r="J20" s="6" t="s">
        <v>22</v>
      </c>
      <c r="K20" s="6">
        <v>21</v>
      </c>
      <c r="L20" s="6">
        <v>553806</v>
      </c>
      <c r="M20" s="6">
        <v>225977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2747242</v>
      </c>
      <c r="B21" s="4" t="s">
        <v>120</v>
      </c>
      <c r="C21" s="5" t="s">
        <v>121</v>
      </c>
      <c r="D21" s="6" t="s">
        <v>15</v>
      </c>
      <c r="E21" s="6" t="s">
        <v>16</v>
      </c>
      <c r="F21" s="6" t="s">
        <v>101</v>
      </c>
      <c r="G21" s="6" t="s">
        <v>122</v>
      </c>
      <c r="H21" s="6" t="s">
        <v>123</v>
      </c>
      <c r="I21" s="6" t="s">
        <v>62</v>
      </c>
      <c r="J21" s="6" t="s">
        <v>22</v>
      </c>
      <c r="K21" s="6">
        <v>541</v>
      </c>
      <c r="L21" s="6">
        <v>549616</v>
      </c>
      <c r="M21" s="6">
        <v>227601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2747661</v>
      </c>
      <c r="B22" s="4" t="s">
        <v>124</v>
      </c>
      <c r="C22" s="5" t="s">
        <v>125</v>
      </c>
      <c r="D22" s="6" t="s">
        <v>15</v>
      </c>
      <c r="E22" s="6" t="s">
        <v>16</v>
      </c>
      <c r="F22" s="6" t="s">
        <v>101</v>
      </c>
      <c r="G22" s="6" t="s">
        <v>126</v>
      </c>
      <c r="H22" s="6" t="s">
        <v>127</v>
      </c>
      <c r="I22" s="6" t="s">
        <v>62</v>
      </c>
      <c r="J22" s="6" t="s">
        <v>22</v>
      </c>
      <c r="K22" s="6">
        <v>256</v>
      </c>
      <c r="L22" s="6">
        <v>546156</v>
      </c>
      <c r="M22" s="6">
        <v>225151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2747800</v>
      </c>
      <c r="B23" s="4" t="s">
        <v>128</v>
      </c>
      <c r="C23" s="5" t="s">
        <v>129</v>
      </c>
      <c r="D23" s="6" t="s">
        <v>15</v>
      </c>
      <c r="E23" s="6" t="s">
        <v>16</v>
      </c>
      <c r="F23" s="6" t="s">
        <v>101</v>
      </c>
      <c r="G23" s="6" t="s">
        <v>126</v>
      </c>
      <c r="H23" s="6" t="s">
        <v>127</v>
      </c>
      <c r="I23" s="6" t="s">
        <v>62</v>
      </c>
      <c r="J23" s="6" t="s">
        <v>22</v>
      </c>
      <c r="K23" s="6">
        <v>73</v>
      </c>
      <c r="L23" s="6">
        <v>547296</v>
      </c>
      <c r="M23" s="6">
        <v>226322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49" si="5">ROUND(Q23,2)+R23</f>
        <v>0</v>
      </c>
      <c r="T23" s="37"/>
      <c r="U23" s="37"/>
      <c r="V23" s="38">
        <f t="shared" si="3"/>
        <v>0</v>
      </c>
      <c r="W23" s="39">
        <f t="shared" ref="W23:W49" si="6">ROUND(U23,2)+V23</f>
        <v>0</v>
      </c>
    </row>
    <row r="24" spans="1:23" x14ac:dyDescent="0.25">
      <c r="A24" s="4">
        <v>2747886</v>
      </c>
      <c r="B24" s="4" t="s">
        <v>130</v>
      </c>
      <c r="C24" s="5" t="s">
        <v>131</v>
      </c>
      <c r="D24" s="6" t="s">
        <v>15</v>
      </c>
      <c r="E24" s="6" t="s">
        <v>16</v>
      </c>
      <c r="F24" s="6" t="s">
        <v>101</v>
      </c>
      <c r="G24" s="6" t="s">
        <v>132</v>
      </c>
      <c r="H24" s="6" t="s">
        <v>133</v>
      </c>
      <c r="I24" s="6" t="s">
        <v>62</v>
      </c>
      <c r="J24" s="6" t="s">
        <v>22</v>
      </c>
      <c r="K24" s="6">
        <v>56</v>
      </c>
      <c r="L24" s="6">
        <v>552588</v>
      </c>
      <c r="M24" s="6">
        <v>224714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2748065</v>
      </c>
      <c r="B25" s="4" t="s">
        <v>134</v>
      </c>
      <c r="C25" s="5" t="s">
        <v>135</v>
      </c>
      <c r="D25" s="6" t="s">
        <v>15</v>
      </c>
      <c r="E25" s="6" t="s">
        <v>16</v>
      </c>
      <c r="F25" s="6" t="s">
        <v>101</v>
      </c>
      <c r="G25" s="6" t="s">
        <v>136</v>
      </c>
      <c r="H25" s="6" t="s">
        <v>137</v>
      </c>
      <c r="I25" s="6" t="s">
        <v>62</v>
      </c>
      <c r="J25" s="6" t="s">
        <v>22</v>
      </c>
      <c r="K25" s="6">
        <v>193</v>
      </c>
      <c r="L25" s="6">
        <v>548268</v>
      </c>
      <c r="M25" s="6">
        <v>224432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2749152</v>
      </c>
      <c r="B26" s="4" t="s">
        <v>169</v>
      </c>
      <c r="C26" s="5" t="s">
        <v>170</v>
      </c>
      <c r="D26" s="6" t="s">
        <v>15</v>
      </c>
      <c r="E26" s="6" t="s">
        <v>16</v>
      </c>
      <c r="F26" s="6" t="s">
        <v>171</v>
      </c>
      <c r="G26" s="6" t="s">
        <v>172</v>
      </c>
      <c r="H26" s="6" t="s">
        <v>173</v>
      </c>
      <c r="I26" s="6" t="s">
        <v>62</v>
      </c>
      <c r="J26" s="6" t="s">
        <v>22</v>
      </c>
      <c r="K26" s="6">
        <v>219</v>
      </c>
      <c r="L26" s="6">
        <v>554799</v>
      </c>
      <c r="M26" s="6">
        <v>222793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8011054</v>
      </c>
      <c r="B27" s="4" t="s">
        <v>174</v>
      </c>
      <c r="C27" s="5" t="s">
        <v>175</v>
      </c>
      <c r="D27" s="6" t="s">
        <v>15</v>
      </c>
      <c r="E27" s="6" t="s">
        <v>16</v>
      </c>
      <c r="F27" s="6" t="s">
        <v>171</v>
      </c>
      <c r="G27" s="6" t="s">
        <v>176</v>
      </c>
      <c r="H27" s="6" t="s">
        <v>177</v>
      </c>
      <c r="I27" s="6" t="s">
        <v>62</v>
      </c>
      <c r="J27" s="6" t="s">
        <v>22</v>
      </c>
      <c r="K27" s="6">
        <v>58</v>
      </c>
      <c r="L27" s="6">
        <v>555036</v>
      </c>
      <c r="M27" s="6">
        <v>220057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2749713</v>
      </c>
      <c r="B28" s="4" t="s">
        <v>178</v>
      </c>
      <c r="C28" s="5" t="s">
        <v>179</v>
      </c>
      <c r="D28" s="6" t="s">
        <v>15</v>
      </c>
      <c r="E28" s="6" t="s">
        <v>16</v>
      </c>
      <c r="F28" s="6" t="s">
        <v>171</v>
      </c>
      <c r="G28" s="6" t="s">
        <v>180</v>
      </c>
      <c r="H28" s="6" t="s">
        <v>171</v>
      </c>
      <c r="I28" s="6" t="s">
        <v>62</v>
      </c>
      <c r="J28" s="6" t="s">
        <v>35</v>
      </c>
      <c r="K28" s="6">
        <v>5</v>
      </c>
      <c r="L28" s="6">
        <v>551590</v>
      </c>
      <c r="M28" s="6">
        <v>219891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2750427</v>
      </c>
      <c r="B29" s="4" t="s">
        <v>181</v>
      </c>
      <c r="C29" s="5" t="s">
        <v>182</v>
      </c>
      <c r="D29" s="6" t="s">
        <v>15</v>
      </c>
      <c r="E29" s="6" t="s">
        <v>16</v>
      </c>
      <c r="F29" s="6" t="s">
        <v>171</v>
      </c>
      <c r="G29" s="6" t="s">
        <v>183</v>
      </c>
      <c r="H29" s="6" t="s">
        <v>184</v>
      </c>
      <c r="I29" s="6" t="s">
        <v>62</v>
      </c>
      <c r="J29" s="6" t="s">
        <v>22</v>
      </c>
      <c r="K29" s="6">
        <v>220</v>
      </c>
      <c r="L29" s="6">
        <v>551363</v>
      </c>
      <c r="M29" s="6">
        <v>217824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  <row r="30" spans="1:23" x14ac:dyDescent="0.25">
      <c r="A30" s="4">
        <v>2751173</v>
      </c>
      <c r="B30" s="4" t="s">
        <v>191</v>
      </c>
      <c r="C30" s="5" t="s">
        <v>192</v>
      </c>
      <c r="D30" s="6" t="s">
        <v>15</v>
      </c>
      <c r="E30" s="6" t="s">
        <v>16</v>
      </c>
      <c r="F30" s="6" t="s">
        <v>190</v>
      </c>
      <c r="G30" s="6" t="s">
        <v>193</v>
      </c>
      <c r="H30" s="6" t="s">
        <v>190</v>
      </c>
      <c r="I30" s="6" t="s">
        <v>62</v>
      </c>
      <c r="J30" s="6" t="s">
        <v>22</v>
      </c>
      <c r="K30" s="6">
        <v>238</v>
      </c>
      <c r="L30" s="6">
        <v>540468</v>
      </c>
      <c r="M30" s="6">
        <v>215821</v>
      </c>
      <c r="N30" s="6">
        <v>1</v>
      </c>
      <c r="O30" s="37"/>
      <c r="P30" s="37"/>
      <c r="Q30" s="37"/>
      <c r="R30" s="38">
        <f t="shared" si="1"/>
        <v>0</v>
      </c>
      <c r="S30" s="39">
        <f t="shared" si="5"/>
        <v>0</v>
      </c>
      <c r="T30" s="37"/>
      <c r="U30" s="37"/>
      <c r="V30" s="38">
        <f t="shared" si="3"/>
        <v>0</v>
      </c>
      <c r="W30" s="39">
        <f t="shared" si="6"/>
        <v>0</v>
      </c>
    </row>
    <row r="31" spans="1:23" x14ac:dyDescent="0.25">
      <c r="A31" s="4">
        <v>2751652</v>
      </c>
      <c r="B31" s="4" t="s">
        <v>194</v>
      </c>
      <c r="C31" s="5" t="s">
        <v>195</v>
      </c>
      <c r="D31" s="6" t="s">
        <v>15</v>
      </c>
      <c r="E31" s="6" t="s">
        <v>16</v>
      </c>
      <c r="F31" s="6" t="s">
        <v>190</v>
      </c>
      <c r="G31" s="6" t="s">
        <v>196</v>
      </c>
      <c r="H31" s="6" t="s">
        <v>197</v>
      </c>
      <c r="I31" s="6" t="s">
        <v>62</v>
      </c>
      <c r="J31" s="6" t="s">
        <v>22</v>
      </c>
      <c r="K31" s="6">
        <v>216</v>
      </c>
      <c r="L31" s="6">
        <v>536673</v>
      </c>
      <c r="M31" s="6">
        <v>218662</v>
      </c>
      <c r="N31" s="6">
        <v>1</v>
      </c>
      <c r="O31" s="37"/>
      <c r="P31" s="37"/>
      <c r="Q31" s="37"/>
      <c r="R31" s="38">
        <f t="shared" si="1"/>
        <v>0</v>
      </c>
      <c r="S31" s="39">
        <f t="shared" si="5"/>
        <v>0</v>
      </c>
      <c r="T31" s="37"/>
      <c r="U31" s="37"/>
      <c r="V31" s="38">
        <f t="shared" si="3"/>
        <v>0</v>
      </c>
      <c r="W31" s="39">
        <f t="shared" si="6"/>
        <v>0</v>
      </c>
    </row>
    <row r="32" spans="1:23" x14ac:dyDescent="0.25">
      <c r="A32" s="4">
        <v>2752575</v>
      </c>
      <c r="B32" s="4" t="s">
        <v>239</v>
      </c>
      <c r="C32" s="5" t="s">
        <v>240</v>
      </c>
      <c r="D32" s="6" t="s">
        <v>15</v>
      </c>
      <c r="E32" s="6" t="s">
        <v>16</v>
      </c>
      <c r="F32" s="6" t="s">
        <v>241</v>
      </c>
      <c r="G32" s="6" t="s">
        <v>242</v>
      </c>
      <c r="H32" s="6" t="s">
        <v>243</v>
      </c>
      <c r="I32" s="6" t="s">
        <v>244</v>
      </c>
      <c r="J32" s="6" t="s">
        <v>245</v>
      </c>
      <c r="K32" s="6">
        <v>1</v>
      </c>
      <c r="L32" s="6">
        <v>535411</v>
      </c>
      <c r="M32" s="6">
        <v>233410</v>
      </c>
      <c r="N32" s="6">
        <v>1</v>
      </c>
      <c r="O32" s="37"/>
      <c r="P32" s="37"/>
      <c r="Q32" s="37"/>
      <c r="R32" s="38">
        <f t="shared" si="1"/>
        <v>0</v>
      </c>
      <c r="S32" s="39">
        <f t="shared" si="5"/>
        <v>0</v>
      </c>
      <c r="T32" s="37"/>
      <c r="U32" s="37"/>
      <c r="V32" s="38">
        <f t="shared" si="3"/>
        <v>0</v>
      </c>
      <c r="W32" s="39">
        <f t="shared" si="6"/>
        <v>0</v>
      </c>
    </row>
    <row r="33" spans="1:23" x14ac:dyDescent="0.25">
      <c r="A33" s="4">
        <v>2754515</v>
      </c>
      <c r="B33" s="4" t="s">
        <v>246</v>
      </c>
      <c r="C33" s="5" t="s">
        <v>247</v>
      </c>
      <c r="D33" s="6" t="s">
        <v>15</v>
      </c>
      <c r="E33" s="6" t="s">
        <v>16</v>
      </c>
      <c r="F33" s="6" t="s">
        <v>241</v>
      </c>
      <c r="G33" s="6" t="s">
        <v>248</v>
      </c>
      <c r="H33" s="6" t="s">
        <v>241</v>
      </c>
      <c r="I33" s="6" t="s">
        <v>34</v>
      </c>
      <c r="J33" s="6" t="s">
        <v>35</v>
      </c>
      <c r="K33" s="6">
        <v>14</v>
      </c>
      <c r="L33" s="6">
        <v>536332</v>
      </c>
      <c r="M33" s="6">
        <v>236683</v>
      </c>
      <c r="N33" s="6">
        <v>1</v>
      </c>
      <c r="O33" s="37"/>
      <c r="P33" s="37"/>
      <c r="Q33" s="37"/>
      <c r="R33" s="38">
        <f t="shared" si="1"/>
        <v>0</v>
      </c>
      <c r="S33" s="39">
        <f t="shared" si="5"/>
        <v>0</v>
      </c>
      <c r="T33" s="37"/>
      <c r="U33" s="37"/>
      <c r="V33" s="38">
        <f t="shared" si="3"/>
        <v>0</v>
      </c>
      <c r="W33" s="39">
        <f t="shared" si="6"/>
        <v>0</v>
      </c>
    </row>
    <row r="34" spans="1:23" x14ac:dyDescent="0.25">
      <c r="A34" s="4">
        <v>2754637</v>
      </c>
      <c r="B34" s="4" t="s">
        <v>267</v>
      </c>
      <c r="C34" s="5" t="s">
        <v>268</v>
      </c>
      <c r="D34" s="6" t="s">
        <v>15</v>
      </c>
      <c r="E34" s="6" t="s">
        <v>16</v>
      </c>
      <c r="F34" s="6" t="s">
        <v>269</v>
      </c>
      <c r="G34" s="6" t="s">
        <v>270</v>
      </c>
      <c r="H34" s="6" t="s">
        <v>271</v>
      </c>
      <c r="I34" s="6" t="s">
        <v>62</v>
      </c>
      <c r="J34" s="6" t="s">
        <v>22</v>
      </c>
      <c r="K34" s="6">
        <v>43</v>
      </c>
      <c r="L34" s="6">
        <v>542917</v>
      </c>
      <c r="M34" s="6">
        <v>216569</v>
      </c>
      <c r="N34" s="6">
        <v>1</v>
      </c>
      <c r="O34" s="37"/>
      <c r="P34" s="37"/>
      <c r="Q34" s="37"/>
      <c r="R34" s="38">
        <f t="shared" si="1"/>
        <v>0</v>
      </c>
      <c r="S34" s="39">
        <f t="shared" si="5"/>
        <v>0</v>
      </c>
      <c r="T34" s="37"/>
      <c r="U34" s="37"/>
      <c r="V34" s="38">
        <f t="shared" si="3"/>
        <v>0</v>
      </c>
      <c r="W34" s="39">
        <f t="shared" si="6"/>
        <v>0</v>
      </c>
    </row>
    <row r="35" spans="1:23" x14ac:dyDescent="0.25">
      <c r="A35" s="4">
        <v>2755095</v>
      </c>
      <c r="B35" s="4" t="s">
        <v>272</v>
      </c>
      <c r="C35" s="5" t="s">
        <v>273</v>
      </c>
      <c r="D35" s="6" t="s">
        <v>15</v>
      </c>
      <c r="E35" s="6" t="s">
        <v>16</v>
      </c>
      <c r="F35" s="6" t="s">
        <v>269</v>
      </c>
      <c r="G35" s="6" t="s">
        <v>274</v>
      </c>
      <c r="H35" s="6" t="s">
        <v>275</v>
      </c>
      <c r="I35" s="6" t="s">
        <v>62</v>
      </c>
      <c r="J35" s="6" t="s">
        <v>22</v>
      </c>
      <c r="K35" s="6">
        <v>19</v>
      </c>
      <c r="L35" s="6">
        <v>541721</v>
      </c>
      <c r="M35" s="6">
        <v>219421</v>
      </c>
      <c r="N35" s="6">
        <v>1</v>
      </c>
      <c r="O35" s="37"/>
      <c r="P35" s="37"/>
      <c r="Q35" s="37"/>
      <c r="R35" s="38">
        <f t="shared" si="1"/>
        <v>0</v>
      </c>
      <c r="S35" s="39">
        <f t="shared" si="5"/>
        <v>0</v>
      </c>
      <c r="T35" s="37"/>
      <c r="U35" s="37"/>
      <c r="V35" s="38">
        <f t="shared" si="3"/>
        <v>0</v>
      </c>
      <c r="W35" s="39">
        <f t="shared" si="6"/>
        <v>0</v>
      </c>
    </row>
    <row r="36" spans="1:23" x14ac:dyDescent="0.25">
      <c r="A36" s="4">
        <v>2755615</v>
      </c>
      <c r="B36" s="4" t="s">
        <v>276</v>
      </c>
      <c r="C36" s="5" t="s">
        <v>277</v>
      </c>
      <c r="D36" s="6" t="s">
        <v>15</v>
      </c>
      <c r="E36" s="6" t="s">
        <v>16</v>
      </c>
      <c r="F36" s="6" t="s">
        <v>269</v>
      </c>
      <c r="G36" s="6" t="s">
        <v>278</v>
      </c>
      <c r="H36" s="6" t="s">
        <v>279</v>
      </c>
      <c r="I36" s="6" t="s">
        <v>62</v>
      </c>
      <c r="J36" s="6" t="s">
        <v>22</v>
      </c>
      <c r="K36" s="6">
        <v>67</v>
      </c>
      <c r="L36" s="6">
        <v>548467</v>
      </c>
      <c r="M36" s="6">
        <v>218538</v>
      </c>
      <c r="N36" s="6">
        <v>1</v>
      </c>
      <c r="O36" s="37"/>
      <c r="P36" s="37"/>
      <c r="Q36" s="37"/>
      <c r="R36" s="38">
        <f t="shared" si="1"/>
        <v>0</v>
      </c>
      <c r="S36" s="39">
        <f t="shared" si="5"/>
        <v>0</v>
      </c>
      <c r="T36" s="37"/>
      <c r="U36" s="37"/>
      <c r="V36" s="38">
        <f t="shared" si="3"/>
        <v>0</v>
      </c>
      <c r="W36" s="39">
        <f t="shared" si="6"/>
        <v>0</v>
      </c>
    </row>
    <row r="37" spans="1:23" x14ac:dyDescent="0.25">
      <c r="A37" s="4">
        <v>2757042</v>
      </c>
      <c r="B37" s="4" t="s">
        <v>280</v>
      </c>
      <c r="C37" s="5" t="s">
        <v>281</v>
      </c>
      <c r="D37" s="6" t="s">
        <v>15</v>
      </c>
      <c r="E37" s="6" t="s">
        <v>16</v>
      </c>
      <c r="F37" s="6" t="s">
        <v>282</v>
      </c>
      <c r="G37" s="6" t="s">
        <v>283</v>
      </c>
      <c r="H37" s="6" t="s">
        <v>284</v>
      </c>
      <c r="I37" s="6" t="s">
        <v>285</v>
      </c>
      <c r="J37" s="6" t="s">
        <v>286</v>
      </c>
      <c r="K37" s="6">
        <v>49</v>
      </c>
      <c r="L37" s="6">
        <v>533757</v>
      </c>
      <c r="M37" s="6">
        <v>227926</v>
      </c>
      <c r="N37" s="6">
        <v>1</v>
      </c>
      <c r="O37" s="37"/>
      <c r="P37" s="37"/>
      <c r="Q37" s="37"/>
      <c r="R37" s="38">
        <f t="shared" si="1"/>
        <v>0</v>
      </c>
      <c r="S37" s="39">
        <f t="shared" si="5"/>
        <v>0</v>
      </c>
      <c r="T37" s="37"/>
      <c r="U37" s="37"/>
      <c r="V37" s="38">
        <f t="shared" si="3"/>
        <v>0</v>
      </c>
      <c r="W37" s="39">
        <f t="shared" si="6"/>
        <v>0</v>
      </c>
    </row>
    <row r="38" spans="1:23" x14ac:dyDescent="0.25">
      <c r="A38" s="4">
        <v>2756945</v>
      </c>
      <c r="B38" s="4" t="s">
        <v>287</v>
      </c>
      <c r="C38" s="5" t="s">
        <v>288</v>
      </c>
      <c r="D38" s="6" t="s">
        <v>15</v>
      </c>
      <c r="E38" s="6" t="s">
        <v>16</v>
      </c>
      <c r="F38" s="6" t="s">
        <v>282</v>
      </c>
      <c r="G38" s="6" t="s">
        <v>283</v>
      </c>
      <c r="H38" s="6" t="s">
        <v>284</v>
      </c>
      <c r="I38" s="6" t="s">
        <v>289</v>
      </c>
      <c r="J38" s="6" t="s">
        <v>290</v>
      </c>
      <c r="K38" s="6">
        <v>8</v>
      </c>
      <c r="L38" s="6">
        <v>534571</v>
      </c>
      <c r="M38" s="6">
        <v>227508</v>
      </c>
      <c r="N38" s="6">
        <v>1</v>
      </c>
      <c r="O38" s="37"/>
      <c r="P38" s="37"/>
      <c r="Q38" s="37"/>
      <c r="R38" s="38">
        <f t="shared" si="1"/>
        <v>0</v>
      </c>
      <c r="S38" s="39">
        <f t="shared" si="5"/>
        <v>0</v>
      </c>
      <c r="T38" s="37"/>
      <c r="U38" s="37"/>
      <c r="V38" s="38">
        <f t="shared" si="3"/>
        <v>0</v>
      </c>
      <c r="W38" s="39">
        <f t="shared" si="6"/>
        <v>0</v>
      </c>
    </row>
    <row r="39" spans="1:23" x14ac:dyDescent="0.25">
      <c r="A39" s="4">
        <v>2758102</v>
      </c>
      <c r="B39" s="4" t="s">
        <v>298</v>
      </c>
      <c r="C39" s="5" t="s">
        <v>299</v>
      </c>
      <c r="D39" s="6" t="s">
        <v>15</v>
      </c>
      <c r="E39" s="6" t="s">
        <v>16</v>
      </c>
      <c r="F39" s="6" t="s">
        <v>282</v>
      </c>
      <c r="G39" s="6" t="s">
        <v>300</v>
      </c>
      <c r="H39" s="6" t="s">
        <v>301</v>
      </c>
      <c r="I39" s="6" t="s">
        <v>302</v>
      </c>
      <c r="J39" s="6" t="s">
        <v>303</v>
      </c>
      <c r="K39" s="6">
        <v>107</v>
      </c>
      <c r="L39" s="6">
        <v>537892</v>
      </c>
      <c r="M39" s="6">
        <v>227993</v>
      </c>
      <c r="N39" s="6">
        <v>1</v>
      </c>
      <c r="O39" s="37"/>
      <c r="P39" s="37"/>
      <c r="Q39" s="37"/>
      <c r="R39" s="38">
        <f t="shared" si="1"/>
        <v>0</v>
      </c>
      <c r="S39" s="39">
        <f t="shared" si="5"/>
        <v>0</v>
      </c>
      <c r="T39" s="37"/>
      <c r="U39" s="37"/>
      <c r="V39" s="38">
        <f t="shared" si="3"/>
        <v>0</v>
      </c>
      <c r="W39" s="39">
        <f t="shared" si="6"/>
        <v>0</v>
      </c>
    </row>
    <row r="40" spans="1:23" x14ac:dyDescent="0.25">
      <c r="A40" s="4">
        <v>2758612</v>
      </c>
      <c r="B40" s="4" t="s">
        <v>304</v>
      </c>
      <c r="C40" s="5" t="s">
        <v>305</v>
      </c>
      <c r="D40" s="6" t="s">
        <v>15</v>
      </c>
      <c r="E40" s="6" t="s">
        <v>16</v>
      </c>
      <c r="F40" s="6" t="s">
        <v>282</v>
      </c>
      <c r="G40" s="6" t="s">
        <v>306</v>
      </c>
      <c r="H40" s="6" t="s">
        <v>307</v>
      </c>
      <c r="I40" s="6" t="s">
        <v>28</v>
      </c>
      <c r="J40" s="6" t="s">
        <v>29</v>
      </c>
      <c r="K40" s="6">
        <v>133</v>
      </c>
      <c r="L40" s="6">
        <v>535213</v>
      </c>
      <c r="M40" s="6">
        <v>230362</v>
      </c>
      <c r="N40" s="6">
        <v>1</v>
      </c>
      <c r="O40" s="37"/>
      <c r="P40" s="37"/>
      <c r="Q40" s="37"/>
      <c r="R40" s="38">
        <f t="shared" si="1"/>
        <v>0</v>
      </c>
      <c r="S40" s="39">
        <f t="shared" si="5"/>
        <v>0</v>
      </c>
      <c r="T40" s="37"/>
      <c r="U40" s="37"/>
      <c r="V40" s="38">
        <f t="shared" si="3"/>
        <v>0</v>
      </c>
      <c r="W40" s="39">
        <f t="shared" si="6"/>
        <v>0</v>
      </c>
    </row>
    <row r="41" spans="1:23" x14ac:dyDescent="0.25">
      <c r="A41" s="4">
        <v>2761432</v>
      </c>
      <c r="B41" s="4" t="s">
        <v>308</v>
      </c>
      <c r="C41" s="5" t="s">
        <v>309</v>
      </c>
      <c r="D41" s="6" t="s">
        <v>15</v>
      </c>
      <c r="E41" s="6" t="s">
        <v>16</v>
      </c>
      <c r="F41" s="6" t="s">
        <v>310</v>
      </c>
      <c r="G41" s="6" t="s">
        <v>311</v>
      </c>
      <c r="H41" s="6" t="s">
        <v>312</v>
      </c>
      <c r="I41" s="6" t="s">
        <v>62</v>
      </c>
      <c r="J41" s="6" t="s">
        <v>22</v>
      </c>
      <c r="K41" s="6" t="s">
        <v>313</v>
      </c>
      <c r="L41" s="6">
        <v>539489</v>
      </c>
      <c r="M41" s="6">
        <v>226074</v>
      </c>
      <c r="N41" s="6">
        <v>1</v>
      </c>
      <c r="O41" s="37"/>
      <c r="P41" s="37"/>
      <c r="Q41" s="37"/>
      <c r="R41" s="38">
        <f t="shared" si="1"/>
        <v>0</v>
      </c>
      <c r="S41" s="39">
        <f t="shared" si="5"/>
        <v>0</v>
      </c>
      <c r="T41" s="37"/>
      <c r="U41" s="37"/>
      <c r="V41" s="38">
        <f t="shared" si="3"/>
        <v>0</v>
      </c>
      <c r="W41" s="39">
        <f t="shared" si="6"/>
        <v>0</v>
      </c>
    </row>
    <row r="42" spans="1:23" x14ac:dyDescent="0.25">
      <c r="A42" s="4">
        <v>2761670</v>
      </c>
      <c r="B42" s="4" t="s">
        <v>314</v>
      </c>
      <c r="C42" s="5" t="s">
        <v>315</v>
      </c>
      <c r="D42" s="6" t="s">
        <v>15</v>
      </c>
      <c r="E42" s="6" t="s">
        <v>16</v>
      </c>
      <c r="F42" s="6" t="s">
        <v>310</v>
      </c>
      <c r="G42" s="6" t="s">
        <v>316</v>
      </c>
      <c r="H42" s="6" t="s">
        <v>317</v>
      </c>
      <c r="I42" s="6" t="s">
        <v>62</v>
      </c>
      <c r="J42" s="6" t="s">
        <v>22</v>
      </c>
      <c r="K42" s="6">
        <v>64</v>
      </c>
      <c r="L42" s="6">
        <v>541302</v>
      </c>
      <c r="M42" s="6">
        <v>222225</v>
      </c>
      <c r="N42" s="6">
        <v>1</v>
      </c>
      <c r="O42" s="37"/>
      <c r="P42" s="37"/>
      <c r="Q42" s="37"/>
      <c r="R42" s="38">
        <f t="shared" si="1"/>
        <v>0</v>
      </c>
      <c r="S42" s="39">
        <f t="shared" si="5"/>
        <v>0</v>
      </c>
      <c r="T42" s="37"/>
      <c r="U42" s="37"/>
      <c r="V42" s="38">
        <f t="shared" si="3"/>
        <v>0</v>
      </c>
      <c r="W42" s="39">
        <f t="shared" si="6"/>
        <v>0</v>
      </c>
    </row>
    <row r="43" spans="1:23" x14ac:dyDescent="0.25">
      <c r="A43" s="4">
        <v>2762363</v>
      </c>
      <c r="B43" s="4" t="s">
        <v>322</v>
      </c>
      <c r="C43" s="5" t="s">
        <v>323</v>
      </c>
      <c r="D43" s="6" t="s">
        <v>15</v>
      </c>
      <c r="E43" s="6" t="s">
        <v>16</v>
      </c>
      <c r="F43" s="6" t="s">
        <v>310</v>
      </c>
      <c r="G43" s="6" t="s">
        <v>320</v>
      </c>
      <c r="H43" s="6" t="s">
        <v>321</v>
      </c>
      <c r="I43" s="6" t="s">
        <v>202</v>
      </c>
      <c r="J43" s="6" t="s">
        <v>203</v>
      </c>
      <c r="K43" s="6">
        <v>65</v>
      </c>
      <c r="L43" s="6">
        <v>531193</v>
      </c>
      <c r="M43" s="6">
        <v>220830</v>
      </c>
      <c r="N43" s="6">
        <v>1</v>
      </c>
      <c r="O43" s="37"/>
      <c r="P43" s="37"/>
      <c r="Q43" s="37"/>
      <c r="R43" s="38">
        <f t="shared" si="1"/>
        <v>0</v>
      </c>
      <c r="S43" s="39">
        <f t="shared" si="5"/>
        <v>0</v>
      </c>
      <c r="T43" s="37"/>
      <c r="U43" s="37"/>
      <c r="V43" s="38">
        <f t="shared" si="3"/>
        <v>0</v>
      </c>
      <c r="W43" s="39">
        <f t="shared" si="6"/>
        <v>0</v>
      </c>
    </row>
    <row r="44" spans="1:23" x14ac:dyDescent="0.25">
      <c r="A44" s="4">
        <v>2763904</v>
      </c>
      <c r="B44" s="4" t="s">
        <v>324</v>
      </c>
      <c r="C44" s="5" t="s">
        <v>325</v>
      </c>
      <c r="D44" s="6" t="s">
        <v>15</v>
      </c>
      <c r="E44" s="6" t="s">
        <v>16</v>
      </c>
      <c r="F44" s="6" t="s">
        <v>310</v>
      </c>
      <c r="G44" s="6" t="s">
        <v>326</v>
      </c>
      <c r="H44" s="6" t="s">
        <v>327</v>
      </c>
      <c r="I44" s="6" t="s">
        <v>62</v>
      </c>
      <c r="J44" s="6" t="s">
        <v>22</v>
      </c>
      <c r="K44" s="6">
        <v>88</v>
      </c>
      <c r="L44" s="6">
        <v>537481</v>
      </c>
      <c r="M44" s="6">
        <v>221842</v>
      </c>
      <c r="N44" s="6">
        <v>1</v>
      </c>
      <c r="O44" s="37"/>
      <c r="P44" s="37"/>
      <c r="Q44" s="37"/>
      <c r="R44" s="38">
        <f t="shared" si="1"/>
        <v>0</v>
      </c>
      <c r="S44" s="39">
        <f t="shared" si="5"/>
        <v>0</v>
      </c>
      <c r="T44" s="37"/>
      <c r="U44" s="37"/>
      <c r="V44" s="38">
        <f t="shared" si="3"/>
        <v>0</v>
      </c>
      <c r="W44" s="39">
        <f t="shared" si="6"/>
        <v>0</v>
      </c>
    </row>
    <row r="45" spans="1:23" x14ac:dyDescent="0.25">
      <c r="A45" s="4">
        <v>2764397</v>
      </c>
      <c r="B45" s="4" t="s">
        <v>328</v>
      </c>
      <c r="C45" s="5" t="s">
        <v>329</v>
      </c>
      <c r="D45" s="6" t="s">
        <v>15</v>
      </c>
      <c r="E45" s="6" t="s">
        <v>16</v>
      </c>
      <c r="F45" s="6" t="s">
        <v>310</v>
      </c>
      <c r="G45" s="6" t="s">
        <v>330</v>
      </c>
      <c r="H45" s="6" t="s">
        <v>331</v>
      </c>
      <c r="I45" s="6" t="s">
        <v>62</v>
      </c>
      <c r="J45" s="6" t="s">
        <v>22</v>
      </c>
      <c r="K45" s="6">
        <v>1</v>
      </c>
      <c r="L45" s="6">
        <v>537769</v>
      </c>
      <c r="M45" s="6">
        <v>223109</v>
      </c>
      <c r="N45" s="6">
        <v>1</v>
      </c>
      <c r="O45" s="37"/>
      <c r="P45" s="37"/>
      <c r="Q45" s="37"/>
      <c r="R45" s="38">
        <f t="shared" si="1"/>
        <v>0</v>
      </c>
      <c r="S45" s="39">
        <f t="shared" si="5"/>
        <v>0</v>
      </c>
      <c r="T45" s="37"/>
      <c r="U45" s="37"/>
      <c r="V45" s="38">
        <f t="shared" si="3"/>
        <v>0</v>
      </c>
      <c r="W45" s="39">
        <f t="shared" si="6"/>
        <v>0</v>
      </c>
    </row>
    <row r="46" spans="1:23" x14ac:dyDescent="0.25">
      <c r="A46" s="4">
        <v>2764098</v>
      </c>
      <c r="B46" s="4" t="s">
        <v>334</v>
      </c>
      <c r="C46" s="5" t="s">
        <v>335</v>
      </c>
      <c r="D46" s="6" t="s">
        <v>15</v>
      </c>
      <c r="E46" s="6" t="s">
        <v>16</v>
      </c>
      <c r="F46" s="6" t="s">
        <v>310</v>
      </c>
      <c r="G46" s="6"/>
      <c r="H46" s="6" t="s">
        <v>331</v>
      </c>
      <c r="I46" s="6" t="s">
        <v>62</v>
      </c>
      <c r="J46" s="6" t="s">
        <v>22</v>
      </c>
      <c r="K46" s="6">
        <v>221</v>
      </c>
      <c r="L46" s="6">
        <v>541304</v>
      </c>
      <c r="M46" s="6">
        <v>224644</v>
      </c>
      <c r="N46" s="6">
        <v>1</v>
      </c>
      <c r="O46" s="37"/>
      <c r="P46" s="37"/>
      <c r="Q46" s="37"/>
      <c r="R46" s="38">
        <f t="shared" si="1"/>
        <v>0</v>
      </c>
      <c r="S46" s="39">
        <f t="shared" si="5"/>
        <v>0</v>
      </c>
      <c r="T46" s="37"/>
      <c r="U46" s="37"/>
      <c r="V46" s="38">
        <f t="shared" si="3"/>
        <v>0</v>
      </c>
      <c r="W46" s="39">
        <f t="shared" si="6"/>
        <v>0</v>
      </c>
    </row>
    <row r="47" spans="1:23" x14ac:dyDescent="0.25">
      <c r="A47" s="4">
        <v>2765430</v>
      </c>
      <c r="B47" s="4" t="s">
        <v>336</v>
      </c>
      <c r="C47" s="5" t="s">
        <v>337</v>
      </c>
      <c r="D47" s="6" t="s">
        <v>15</v>
      </c>
      <c r="E47" s="6" t="s">
        <v>16</v>
      </c>
      <c r="F47" s="6" t="s">
        <v>310</v>
      </c>
      <c r="G47" s="6" t="s">
        <v>338</v>
      </c>
      <c r="H47" s="6" t="s">
        <v>339</v>
      </c>
      <c r="I47" s="6" t="s">
        <v>62</v>
      </c>
      <c r="J47" s="6" t="s">
        <v>22</v>
      </c>
      <c r="K47" s="6">
        <v>132</v>
      </c>
      <c r="L47" s="6">
        <v>545129</v>
      </c>
      <c r="M47" s="6">
        <v>227285</v>
      </c>
      <c r="N47" s="6">
        <v>1</v>
      </c>
      <c r="O47" s="37"/>
      <c r="P47" s="37"/>
      <c r="Q47" s="37"/>
      <c r="R47" s="38">
        <f t="shared" si="1"/>
        <v>0</v>
      </c>
      <c r="S47" s="39">
        <f t="shared" si="5"/>
        <v>0</v>
      </c>
      <c r="T47" s="37"/>
      <c r="U47" s="37"/>
      <c r="V47" s="38">
        <f t="shared" si="3"/>
        <v>0</v>
      </c>
      <c r="W47" s="39">
        <f t="shared" si="6"/>
        <v>0</v>
      </c>
    </row>
    <row r="48" spans="1:23" x14ac:dyDescent="0.25">
      <c r="A48" s="4">
        <v>2765836</v>
      </c>
      <c r="B48" s="4" t="s">
        <v>340</v>
      </c>
      <c r="C48" s="5" t="s">
        <v>341</v>
      </c>
      <c r="D48" s="6" t="s">
        <v>15</v>
      </c>
      <c r="E48" s="6" t="s">
        <v>16</v>
      </c>
      <c r="F48" s="6" t="s">
        <v>310</v>
      </c>
      <c r="G48" s="6" t="s">
        <v>342</v>
      </c>
      <c r="H48" s="6" t="s">
        <v>343</v>
      </c>
      <c r="I48" s="6" t="s">
        <v>62</v>
      </c>
      <c r="J48" s="6" t="s">
        <v>22</v>
      </c>
      <c r="K48" s="6">
        <v>195</v>
      </c>
      <c r="L48" s="6">
        <v>543419</v>
      </c>
      <c r="M48" s="6">
        <v>226825</v>
      </c>
      <c r="N48" s="6">
        <v>1</v>
      </c>
      <c r="O48" s="37"/>
      <c r="P48" s="37"/>
      <c r="Q48" s="37"/>
      <c r="R48" s="38">
        <f t="shared" si="1"/>
        <v>0</v>
      </c>
      <c r="S48" s="39">
        <f t="shared" si="5"/>
        <v>0</v>
      </c>
      <c r="T48" s="37"/>
      <c r="U48" s="37"/>
      <c r="V48" s="38">
        <f t="shared" si="3"/>
        <v>0</v>
      </c>
      <c r="W48" s="39">
        <f t="shared" si="6"/>
        <v>0</v>
      </c>
    </row>
    <row r="49" spans="1:23" x14ac:dyDescent="0.25">
      <c r="A49" s="4">
        <v>2766291</v>
      </c>
      <c r="B49" s="4" t="s">
        <v>344</v>
      </c>
      <c r="C49" s="5" t="s">
        <v>345</v>
      </c>
      <c r="D49" s="6" t="s">
        <v>15</v>
      </c>
      <c r="E49" s="6" t="s">
        <v>16</v>
      </c>
      <c r="F49" s="6" t="s">
        <v>310</v>
      </c>
      <c r="G49" s="6" t="s">
        <v>346</v>
      </c>
      <c r="H49" s="6" t="s">
        <v>347</v>
      </c>
      <c r="I49" s="6" t="s">
        <v>62</v>
      </c>
      <c r="J49" s="6" t="s">
        <v>22</v>
      </c>
      <c r="K49" s="6">
        <v>90</v>
      </c>
      <c r="L49" s="6">
        <v>534605</v>
      </c>
      <c r="M49" s="6">
        <v>221088</v>
      </c>
      <c r="N49" s="6">
        <v>1</v>
      </c>
      <c r="O49" s="37"/>
      <c r="P49" s="37"/>
      <c r="Q49" s="37"/>
      <c r="R49" s="38">
        <f t="shared" si="1"/>
        <v>0</v>
      </c>
      <c r="S49" s="39">
        <f t="shared" si="5"/>
        <v>0</v>
      </c>
      <c r="T49" s="37"/>
      <c r="U49" s="37"/>
      <c r="V49" s="38">
        <f t="shared" si="3"/>
        <v>0</v>
      </c>
      <c r="W49" s="39">
        <f t="shared" si="6"/>
        <v>0</v>
      </c>
    </row>
  </sheetData>
  <sheetProtection algorithmName="SHA-512" hashValue="AMkVJlF/61u5W0DVOqzV+xoSgYnFVGw7Z6cCUr8BZ3HMgcdFoipqFohK/F/63kmiBqAzgx9+fqPFvuFawl/DZg==" saltValue="ZXb6QMNGCrI2u4pIqDqN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BB595-DF38-4AAE-A161-DE3094E1605C}">
  <dimension ref="A1:W17"/>
  <sheetViews>
    <sheetView workbookViewId="0">
      <selection activeCell="A18" sqref="A18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202</v>
      </c>
      <c r="B2" s="8">
        <f>M14</f>
        <v>2</v>
      </c>
      <c r="C2" s="8" t="str">
        <f>E17</f>
        <v>KRAKÓW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2831592</v>
      </c>
      <c r="B16" s="4" t="s">
        <v>2459</v>
      </c>
      <c r="C16" s="5" t="s">
        <v>2460</v>
      </c>
      <c r="D16" s="6" t="s">
        <v>15</v>
      </c>
      <c r="E16" s="6" t="s">
        <v>1980</v>
      </c>
      <c r="F16" s="6" t="s">
        <v>1980</v>
      </c>
      <c r="G16" s="6" t="s">
        <v>1981</v>
      </c>
      <c r="H16" s="6" t="s">
        <v>1980</v>
      </c>
      <c r="I16" s="6" t="s">
        <v>2461</v>
      </c>
      <c r="J16" s="6" t="s">
        <v>2462</v>
      </c>
      <c r="K16" s="7">
        <v>31</v>
      </c>
      <c r="L16" s="6">
        <v>566016</v>
      </c>
      <c r="M16" s="6">
        <v>242530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2866462</v>
      </c>
      <c r="B17" s="4" t="s">
        <v>2690</v>
      </c>
      <c r="C17" s="5" t="s">
        <v>2691</v>
      </c>
      <c r="D17" s="6" t="s">
        <v>15</v>
      </c>
      <c r="E17" s="6" t="s">
        <v>1980</v>
      </c>
      <c r="F17" s="6" t="s">
        <v>1980</v>
      </c>
      <c r="G17" s="6" t="s">
        <v>1981</v>
      </c>
      <c r="H17" s="6" t="s">
        <v>1980</v>
      </c>
      <c r="I17" s="6" t="s">
        <v>2692</v>
      </c>
      <c r="J17" s="6" t="s">
        <v>2693</v>
      </c>
      <c r="K17" s="7">
        <v>6</v>
      </c>
      <c r="L17" s="6">
        <v>573334</v>
      </c>
      <c r="M17" s="6">
        <v>246102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CXgcH4vL+GY/vGF+1T4rcj6pIPu35L25MBm+l8Tvp6vqBIZSxkNT1tv86cKH3dYyh4BX19Tvj75Ma63K5A73zg==" saltValue="IHrPtvrgHO7P/hpv4CR1+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FFD7A-821F-4E68-AA8E-53AEB15EED35}">
  <dimension ref="A1:W22"/>
  <sheetViews>
    <sheetView workbookViewId="0">
      <selection activeCell="A5" sqref="A5:E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201</v>
      </c>
      <c r="B2" s="8">
        <f>M14</f>
        <v>7</v>
      </c>
      <c r="C2" s="8" t="str">
        <f>E17</f>
        <v>KRAKÓW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2861875</v>
      </c>
      <c r="B16" s="4" t="s">
        <v>2221</v>
      </c>
      <c r="C16" s="5" t="s">
        <v>2222</v>
      </c>
      <c r="D16" s="6" t="s">
        <v>15</v>
      </c>
      <c r="E16" s="6" t="s">
        <v>1980</v>
      </c>
      <c r="F16" s="6" t="s">
        <v>1980</v>
      </c>
      <c r="G16" s="6" t="s">
        <v>1981</v>
      </c>
      <c r="H16" s="6" t="s">
        <v>1980</v>
      </c>
      <c r="I16" s="6" t="s">
        <v>2223</v>
      </c>
      <c r="J16" s="6" t="s">
        <v>2224</v>
      </c>
      <c r="K16" s="7">
        <v>10</v>
      </c>
      <c r="L16" s="6">
        <v>567999</v>
      </c>
      <c r="M16" s="6">
        <v>242497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2819524</v>
      </c>
      <c r="B17" s="4" t="s">
        <v>2378</v>
      </c>
      <c r="C17" s="5" t="s">
        <v>2379</v>
      </c>
      <c r="D17" s="6" t="s">
        <v>15</v>
      </c>
      <c r="E17" s="6" t="s">
        <v>1980</v>
      </c>
      <c r="F17" s="6" t="s">
        <v>1980</v>
      </c>
      <c r="G17" s="6" t="s">
        <v>1981</v>
      </c>
      <c r="H17" s="6" t="s">
        <v>1980</v>
      </c>
      <c r="I17" s="6" t="s">
        <v>2380</v>
      </c>
      <c r="J17" s="6" t="s">
        <v>2381</v>
      </c>
      <c r="K17" s="7">
        <v>34</v>
      </c>
      <c r="L17" s="6">
        <v>565957</v>
      </c>
      <c r="M17" s="6">
        <v>246003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25">
      <c r="A18" s="4">
        <v>2819584</v>
      </c>
      <c r="B18" s="4" t="s">
        <v>2427</v>
      </c>
      <c r="C18" s="5" t="s">
        <v>2428</v>
      </c>
      <c r="D18" s="6" t="s">
        <v>15</v>
      </c>
      <c r="E18" s="6" t="s">
        <v>1980</v>
      </c>
      <c r="F18" s="6" t="s">
        <v>1980</v>
      </c>
      <c r="G18" s="6" t="s">
        <v>1981</v>
      </c>
      <c r="H18" s="6" t="s">
        <v>1980</v>
      </c>
      <c r="I18" s="6" t="s">
        <v>2429</v>
      </c>
      <c r="J18" s="6" t="s">
        <v>2430</v>
      </c>
      <c r="K18" s="7">
        <v>70</v>
      </c>
      <c r="L18" s="6">
        <v>565988</v>
      </c>
      <c r="M18" s="6">
        <v>245813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2822338</v>
      </c>
      <c r="B19" s="4" t="s">
        <v>2592</v>
      </c>
      <c r="C19" s="5" t="s">
        <v>2593</v>
      </c>
      <c r="D19" s="6" t="s">
        <v>15</v>
      </c>
      <c r="E19" s="6" t="s">
        <v>1980</v>
      </c>
      <c r="F19" s="6" t="s">
        <v>1980</v>
      </c>
      <c r="G19" s="6" t="s">
        <v>1981</v>
      </c>
      <c r="H19" s="6" t="s">
        <v>1980</v>
      </c>
      <c r="I19" s="6" t="s">
        <v>1964</v>
      </c>
      <c r="J19" s="6" t="s">
        <v>1965</v>
      </c>
      <c r="K19" s="7">
        <v>18</v>
      </c>
      <c r="L19" s="6">
        <v>565650</v>
      </c>
      <c r="M19" s="6">
        <v>243571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2856751</v>
      </c>
      <c r="B20" s="4" t="s">
        <v>2614</v>
      </c>
      <c r="C20" s="5" t="s">
        <v>2615</v>
      </c>
      <c r="D20" s="6" t="s">
        <v>15</v>
      </c>
      <c r="E20" s="6" t="s">
        <v>1980</v>
      </c>
      <c r="F20" s="6" t="s">
        <v>1980</v>
      </c>
      <c r="G20" s="6" t="s">
        <v>1981</v>
      </c>
      <c r="H20" s="6" t="s">
        <v>1980</v>
      </c>
      <c r="I20" s="6" t="s">
        <v>2616</v>
      </c>
      <c r="J20" s="6" t="s">
        <v>2617</v>
      </c>
      <c r="K20" s="7">
        <v>4</v>
      </c>
      <c r="L20" s="6">
        <v>568972</v>
      </c>
      <c r="M20" s="6">
        <v>244405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2832525</v>
      </c>
      <c r="B21" s="4" t="s">
        <v>2911</v>
      </c>
      <c r="C21" s="5" t="s">
        <v>2912</v>
      </c>
      <c r="D21" s="6" t="s">
        <v>15</v>
      </c>
      <c r="E21" s="6" t="s">
        <v>1980</v>
      </c>
      <c r="F21" s="6" t="s">
        <v>1980</v>
      </c>
      <c r="G21" s="6" t="s">
        <v>1981</v>
      </c>
      <c r="H21" s="6" t="s">
        <v>1980</v>
      </c>
      <c r="I21" s="6" t="s">
        <v>2907</v>
      </c>
      <c r="J21" s="6" t="s">
        <v>2908</v>
      </c>
      <c r="K21" s="7">
        <v>6</v>
      </c>
      <c r="L21" s="6">
        <v>567897</v>
      </c>
      <c r="M21" s="6">
        <v>242191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2832965</v>
      </c>
      <c r="B22" s="4" t="s">
        <v>2983</v>
      </c>
      <c r="C22" s="5" t="s">
        <v>2984</v>
      </c>
      <c r="D22" s="6" t="s">
        <v>15</v>
      </c>
      <c r="E22" s="6" t="s">
        <v>1980</v>
      </c>
      <c r="F22" s="6" t="s">
        <v>1980</v>
      </c>
      <c r="G22" s="6" t="s">
        <v>1981</v>
      </c>
      <c r="H22" s="6" t="s">
        <v>1980</v>
      </c>
      <c r="I22" s="6" t="s">
        <v>2985</v>
      </c>
      <c r="J22" s="6" t="s">
        <v>2986</v>
      </c>
      <c r="K22" s="7">
        <v>12</v>
      </c>
      <c r="L22" s="6">
        <v>568369</v>
      </c>
      <c r="M22" s="6">
        <v>242062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bx4Xei+XG4cff9xyElpB76lpbTJXgtNOaNEZyypyLymOKom8JVsBL0NnQuPfF7TOcnaxBRO6dJ/wdalSMxFczA==" saltValue="YzgwcSmjC34ESwUIHH3OQ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CA6FA-CE4C-4241-880F-2692AED0DABD}">
  <dimension ref="A1:W17"/>
  <sheetViews>
    <sheetView workbookViewId="0">
      <selection activeCell="A18" sqref="A18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200</v>
      </c>
      <c r="B2" s="8">
        <f>M14</f>
        <v>2</v>
      </c>
      <c r="C2" s="8" t="str">
        <f>E17</f>
        <v>GORLICKI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2260804</v>
      </c>
      <c r="B16" s="4" t="s">
        <v>1073</v>
      </c>
      <c r="C16" s="5" t="s">
        <v>1074</v>
      </c>
      <c r="D16" s="6" t="s">
        <v>15</v>
      </c>
      <c r="E16" s="6" t="s">
        <v>1069</v>
      </c>
      <c r="F16" s="6" t="s">
        <v>1071</v>
      </c>
      <c r="G16" s="6" t="s">
        <v>1072</v>
      </c>
      <c r="H16" s="6" t="s">
        <v>1071</v>
      </c>
      <c r="I16" s="6" t="s">
        <v>62</v>
      </c>
      <c r="J16" s="6" t="s">
        <v>22</v>
      </c>
      <c r="K16" s="7" t="s">
        <v>1075</v>
      </c>
      <c r="L16" s="6">
        <v>665557</v>
      </c>
      <c r="M16" s="6">
        <v>202899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2245789</v>
      </c>
      <c r="B17" s="4" t="s">
        <v>3222</v>
      </c>
      <c r="C17" s="5" t="s">
        <v>3223</v>
      </c>
      <c r="D17" s="6" t="s">
        <v>15</v>
      </c>
      <c r="E17" s="6" t="s">
        <v>1069</v>
      </c>
      <c r="F17" s="6" t="s">
        <v>1102</v>
      </c>
      <c r="G17" s="6" t="s">
        <v>3219</v>
      </c>
      <c r="H17" s="6" t="s">
        <v>1102</v>
      </c>
      <c r="I17" s="6" t="s">
        <v>1958</v>
      </c>
      <c r="J17" s="6" t="s">
        <v>1959</v>
      </c>
      <c r="K17" s="7">
        <v>21</v>
      </c>
      <c r="L17" s="6">
        <v>656447</v>
      </c>
      <c r="M17" s="6">
        <v>201686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RtOVggOTtYFEwZ/VJBoE2FQdR4W+pFUj5MWju97eWWgiYbfdiD/JDhZBK6Fnd8IjS+tbqv/tbvyTx+DrPDJhBg==" saltValue="ICnl3K9/ceMpCIyhhVFo3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6A22-2BEB-48BE-8775-7CC97432057C}">
  <dimension ref="A1:W17"/>
  <sheetViews>
    <sheetView workbookViewId="0">
      <selection activeCell="A18" sqref="A18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199</v>
      </c>
      <c r="B2" s="8">
        <f>M14</f>
        <v>2</v>
      </c>
      <c r="C2" s="8" t="str">
        <f>E17</f>
        <v>GORLICKI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2245702</v>
      </c>
      <c r="B16" s="4" t="s">
        <v>3224</v>
      </c>
      <c r="C16" s="5" t="s">
        <v>3225</v>
      </c>
      <c r="D16" s="6" t="s">
        <v>15</v>
      </c>
      <c r="E16" s="6" t="s">
        <v>1069</v>
      </c>
      <c r="F16" s="6" t="s">
        <v>1102</v>
      </c>
      <c r="G16" s="6" t="s">
        <v>3219</v>
      </c>
      <c r="H16" s="6" t="s">
        <v>1102</v>
      </c>
      <c r="I16" s="6" t="s">
        <v>508</v>
      </c>
      <c r="J16" s="6" t="s">
        <v>64</v>
      </c>
      <c r="K16" s="7">
        <v>5</v>
      </c>
      <c r="L16" s="6">
        <v>655354</v>
      </c>
      <c r="M16" s="6">
        <v>201110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2246047</v>
      </c>
      <c r="B17" s="4" t="s">
        <v>3226</v>
      </c>
      <c r="C17" s="5" t="s">
        <v>3227</v>
      </c>
      <c r="D17" s="6" t="s">
        <v>15</v>
      </c>
      <c r="E17" s="6" t="s">
        <v>1069</v>
      </c>
      <c r="F17" s="6" t="s">
        <v>1102</v>
      </c>
      <c r="G17" s="6" t="s">
        <v>3219</v>
      </c>
      <c r="H17" s="6" t="s">
        <v>1102</v>
      </c>
      <c r="I17" s="6" t="s">
        <v>3228</v>
      </c>
      <c r="J17" s="6" t="s">
        <v>3229</v>
      </c>
      <c r="K17" s="7">
        <v>9</v>
      </c>
      <c r="L17" s="6">
        <v>655984</v>
      </c>
      <c r="M17" s="6">
        <v>201285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oYMSfYF2Vq0FDHJNy189yu/WUSipm0RltMLOIVd7zAUyk4kvOSJDup98kCHdTBGM2Go5z3iYbFwRjEHUQMSrow==" saltValue="9XW2C3ZuTeAmggdxJllD4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CAC58-FBD7-4E72-82A1-EF419A30237C}">
  <dimension ref="A1:W16"/>
  <sheetViews>
    <sheetView workbookViewId="0">
      <selection activeCell="A5" sqref="A5:E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198</v>
      </c>
      <c r="B2" s="8">
        <f>M14</f>
        <v>1</v>
      </c>
      <c r="C2" s="8" t="str">
        <f>E16</f>
        <v>GORLICKI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2247293</v>
      </c>
      <c r="B16" s="4" t="s">
        <v>3217</v>
      </c>
      <c r="C16" s="5" t="s">
        <v>3218</v>
      </c>
      <c r="D16" s="6" t="s">
        <v>15</v>
      </c>
      <c r="E16" s="6" t="s">
        <v>1069</v>
      </c>
      <c r="F16" s="6" t="s">
        <v>1102</v>
      </c>
      <c r="G16" s="6" t="s">
        <v>3219</v>
      </c>
      <c r="H16" s="6" t="s">
        <v>1102</v>
      </c>
      <c r="I16" s="6" t="s">
        <v>3220</v>
      </c>
      <c r="J16" s="6" t="s">
        <v>3221</v>
      </c>
      <c r="K16" s="7">
        <v>3</v>
      </c>
      <c r="L16" s="6">
        <v>656012</v>
      </c>
      <c r="M16" s="6">
        <v>200642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ruHtyFTC8IQYaBLJnUBD2ukSYMCM3qTW5KXPUNO1Go7OPZwLbTMhYplTGu+ptvYkXtUrJyjqsAZ4CbrFdncElQ==" saltValue="XPGmEeHLhzM2V9ck7+k5P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4C7FB-A769-4239-96C5-326244329BB6}">
  <dimension ref="A1:W19"/>
  <sheetViews>
    <sheetView workbookViewId="0">
      <selection activeCell="A20" sqref="A20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197</v>
      </c>
      <c r="B2" s="8">
        <f>M14</f>
        <v>4</v>
      </c>
      <c r="C2" s="8" t="str">
        <f>E17</f>
        <v>GORLICKI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2249209</v>
      </c>
      <c r="B16" s="4" t="s">
        <v>3095</v>
      </c>
      <c r="C16" s="5" t="s">
        <v>3096</v>
      </c>
      <c r="D16" s="6" t="s">
        <v>15</v>
      </c>
      <c r="E16" s="6" t="s">
        <v>1069</v>
      </c>
      <c r="F16" s="6" t="s">
        <v>1070</v>
      </c>
      <c r="G16" s="6" t="s">
        <v>3094</v>
      </c>
      <c r="H16" s="6" t="s">
        <v>1070</v>
      </c>
      <c r="I16" s="6" t="s">
        <v>2179</v>
      </c>
      <c r="J16" s="6" t="s">
        <v>2180</v>
      </c>
      <c r="K16" s="7">
        <v>22</v>
      </c>
      <c r="L16" s="6">
        <v>662265</v>
      </c>
      <c r="M16" s="6">
        <v>209472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2249216</v>
      </c>
      <c r="B17" s="4" t="s">
        <v>3097</v>
      </c>
      <c r="C17" s="5" t="s">
        <v>3098</v>
      </c>
      <c r="D17" s="6" t="s">
        <v>15</v>
      </c>
      <c r="E17" s="6" t="s">
        <v>1069</v>
      </c>
      <c r="F17" s="6" t="s">
        <v>1070</v>
      </c>
      <c r="G17" s="6" t="s">
        <v>3094</v>
      </c>
      <c r="H17" s="6" t="s">
        <v>1070</v>
      </c>
      <c r="I17" s="6" t="s">
        <v>1134</v>
      </c>
      <c r="J17" s="6" t="s">
        <v>1135</v>
      </c>
      <c r="K17" s="7">
        <v>11</v>
      </c>
      <c r="L17" s="6">
        <v>662473</v>
      </c>
      <c r="M17" s="6">
        <v>209706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25">
      <c r="A18" s="4">
        <v>2248895</v>
      </c>
      <c r="B18" s="4" t="s">
        <v>3099</v>
      </c>
      <c r="C18" s="5" t="s">
        <v>3100</v>
      </c>
      <c r="D18" s="6" t="s">
        <v>15</v>
      </c>
      <c r="E18" s="6" t="s">
        <v>1069</v>
      </c>
      <c r="F18" s="6" t="s">
        <v>1070</v>
      </c>
      <c r="G18" s="6" t="s">
        <v>3094</v>
      </c>
      <c r="H18" s="6" t="s">
        <v>1070</v>
      </c>
      <c r="I18" s="6" t="s">
        <v>1247</v>
      </c>
      <c r="J18" s="6" t="s">
        <v>1248</v>
      </c>
      <c r="K18" s="7">
        <v>2</v>
      </c>
      <c r="L18" s="6">
        <v>662439</v>
      </c>
      <c r="M18" s="6">
        <v>209776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2245865</v>
      </c>
      <c r="B19" s="4" t="s">
        <v>3230</v>
      </c>
      <c r="C19" s="5" t="s">
        <v>3231</v>
      </c>
      <c r="D19" s="6" t="s">
        <v>15</v>
      </c>
      <c r="E19" s="6" t="s">
        <v>1069</v>
      </c>
      <c r="F19" s="6" t="s">
        <v>1102</v>
      </c>
      <c r="G19" s="6" t="s">
        <v>3219</v>
      </c>
      <c r="H19" s="6" t="s">
        <v>1102</v>
      </c>
      <c r="I19" s="6" t="s">
        <v>3232</v>
      </c>
      <c r="J19" s="6" t="s">
        <v>3233</v>
      </c>
      <c r="K19" s="7">
        <v>1</v>
      </c>
      <c r="L19" s="6">
        <v>655569</v>
      </c>
      <c r="M19" s="6">
        <v>201346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ftslmU8QrrXVkFZNZ+eHQaskn+sHAI8VPOcNOmKRsgvqfajXPg1hw0qlKr5HiO1OY2Rj7yPk0RH07G9+F4FQqQ==" saltValue="GNUISwoHv73fTk22z7cO7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A0101-D3A2-4EC8-B16D-937B64126326}">
  <dimension ref="A1:W18"/>
  <sheetViews>
    <sheetView workbookViewId="0">
      <selection activeCell="A19" sqref="A19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196</v>
      </c>
      <c r="B2" s="8">
        <f>M14</f>
        <v>3</v>
      </c>
      <c r="C2" s="8" t="str">
        <f>E17</f>
        <v>DĄBROWSKI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2233398</v>
      </c>
      <c r="B16" s="4" t="s">
        <v>1276</v>
      </c>
      <c r="C16" s="5" t="s">
        <v>1277</v>
      </c>
      <c r="D16" s="6" t="s">
        <v>15</v>
      </c>
      <c r="E16" s="6" t="s">
        <v>1218</v>
      </c>
      <c r="F16" s="6" t="s">
        <v>1267</v>
      </c>
      <c r="G16" s="6" t="s">
        <v>1278</v>
      </c>
      <c r="H16" s="6" t="s">
        <v>1279</v>
      </c>
      <c r="I16" s="6" t="s">
        <v>62</v>
      </c>
      <c r="J16" s="6" t="s">
        <v>22</v>
      </c>
      <c r="K16" s="7">
        <v>2</v>
      </c>
      <c r="L16" s="6">
        <v>646313</v>
      </c>
      <c r="M16" s="6">
        <v>254619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2244306</v>
      </c>
      <c r="B17" s="4" t="s">
        <v>1447</v>
      </c>
      <c r="C17" s="5" t="s">
        <v>1448</v>
      </c>
      <c r="D17" s="6" t="s">
        <v>15</v>
      </c>
      <c r="E17" s="6" t="s">
        <v>1218</v>
      </c>
      <c r="F17" s="6" t="s">
        <v>1444</v>
      </c>
      <c r="G17" s="6" t="s">
        <v>1449</v>
      </c>
      <c r="H17" s="6" t="s">
        <v>1450</v>
      </c>
      <c r="I17" s="6" t="s">
        <v>62</v>
      </c>
      <c r="J17" s="6" t="s">
        <v>22</v>
      </c>
      <c r="K17" s="7">
        <v>82</v>
      </c>
      <c r="L17" s="6">
        <v>649592</v>
      </c>
      <c r="M17" s="6">
        <v>269521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2231319</v>
      </c>
      <c r="B18" s="4" t="s">
        <v>3653</v>
      </c>
      <c r="C18" s="5" t="s">
        <v>3654</v>
      </c>
      <c r="D18" s="6" t="s">
        <v>15</v>
      </c>
      <c r="E18" s="6" t="s">
        <v>1218</v>
      </c>
      <c r="F18" s="6" t="s">
        <v>1267</v>
      </c>
      <c r="G18" s="6" t="s">
        <v>3637</v>
      </c>
      <c r="H18" s="6" t="s">
        <v>1267</v>
      </c>
      <c r="I18" s="6" t="s">
        <v>418</v>
      </c>
      <c r="J18" s="6" t="s">
        <v>419</v>
      </c>
      <c r="K18" s="7">
        <v>44</v>
      </c>
      <c r="L18" s="6">
        <v>641561</v>
      </c>
      <c r="M18" s="6">
        <v>257607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LS4wKUcKv45jYLAtjOiIkJZOex+krhO6n/iobCixMSSNnWPb3x9N0Ntq8M4fKc0L8nYOMSwOOt146Zzgf3Xe+w==" saltValue="UjDsG+EuIodtrkmxrRXTB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35158-A66D-43A7-8E81-250B9C1F425F}">
  <dimension ref="A1:W18"/>
  <sheetViews>
    <sheetView workbookViewId="0">
      <selection activeCell="A19" sqref="A19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195</v>
      </c>
      <c r="B2" s="8">
        <f>M14</f>
        <v>3</v>
      </c>
      <c r="C2" s="8" t="str">
        <f>E17</f>
        <v>DĄBROWSKI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2232031</v>
      </c>
      <c r="B16" s="4" t="s">
        <v>1268</v>
      </c>
      <c r="C16" s="5" t="s">
        <v>1269</v>
      </c>
      <c r="D16" s="6" t="s">
        <v>15</v>
      </c>
      <c r="E16" s="6" t="s">
        <v>1218</v>
      </c>
      <c r="F16" s="6" t="s">
        <v>1267</v>
      </c>
      <c r="G16" s="6" t="s">
        <v>1270</v>
      </c>
      <c r="H16" s="6" t="s">
        <v>1271</v>
      </c>
      <c r="I16" s="6" t="s">
        <v>62</v>
      </c>
      <c r="J16" s="6" t="s">
        <v>47</v>
      </c>
      <c r="K16" s="7">
        <v>100</v>
      </c>
      <c r="L16" s="6">
        <v>640866</v>
      </c>
      <c r="M16" s="6">
        <v>252467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2232125</v>
      </c>
      <c r="B17" s="4" t="s">
        <v>1272</v>
      </c>
      <c r="C17" s="5" t="s">
        <v>1273</v>
      </c>
      <c r="D17" s="6" t="s">
        <v>15</v>
      </c>
      <c r="E17" s="6" t="s">
        <v>1218</v>
      </c>
      <c r="F17" s="6" t="s">
        <v>1267</v>
      </c>
      <c r="G17" s="6" t="s">
        <v>1274</v>
      </c>
      <c r="H17" s="6" t="s">
        <v>1275</v>
      </c>
      <c r="I17" s="6" t="s">
        <v>62</v>
      </c>
      <c r="J17" s="6" t="s">
        <v>22</v>
      </c>
      <c r="K17" s="7">
        <v>106</v>
      </c>
      <c r="L17" s="6">
        <v>646893</v>
      </c>
      <c r="M17" s="6">
        <v>252025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2237206</v>
      </c>
      <c r="B18" s="4" t="s">
        <v>1385</v>
      </c>
      <c r="C18" s="5" t="s">
        <v>1386</v>
      </c>
      <c r="D18" s="6" t="s">
        <v>15</v>
      </c>
      <c r="E18" s="6" t="s">
        <v>1218</v>
      </c>
      <c r="F18" s="6" t="s">
        <v>1384</v>
      </c>
      <c r="G18" s="6" t="s">
        <v>1387</v>
      </c>
      <c r="H18" s="6" t="s">
        <v>1384</v>
      </c>
      <c r="I18" s="6" t="s">
        <v>34</v>
      </c>
      <c r="J18" s="6" t="s">
        <v>35</v>
      </c>
      <c r="K18" s="7">
        <v>5</v>
      </c>
      <c r="L18" s="6">
        <v>637565</v>
      </c>
      <c r="M18" s="6">
        <v>261388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OPM69ZOxuW/Yaq4Nq1ua5A4Jarw+IDPYUc6+7FsKB2g4FHB93ixTMVcqMgAQDIXff7xLJ+DL6/NaEy+zQXpj/g==" saltValue="IxnCGGZB0neLp83+pRAV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B5E5-9304-401C-983B-48FFC1C40029}">
  <dimension ref="A1:W16"/>
  <sheetViews>
    <sheetView workbookViewId="0">
      <selection activeCell="A5" sqref="A5:E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194</v>
      </c>
      <c r="B2" s="8">
        <f>M14</f>
        <v>1</v>
      </c>
      <c r="C2" s="8" t="str">
        <f>E16</f>
        <v>DĄBROWSKI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2241899</v>
      </c>
      <c r="B16" s="4" t="s">
        <v>1442</v>
      </c>
      <c r="C16" s="5" t="s">
        <v>1443</v>
      </c>
      <c r="D16" s="6" t="s">
        <v>15</v>
      </c>
      <c r="E16" s="6" t="s">
        <v>1218</v>
      </c>
      <c r="F16" s="6" t="s">
        <v>1444</v>
      </c>
      <c r="G16" s="6" t="s">
        <v>1445</v>
      </c>
      <c r="H16" s="6" t="s">
        <v>1446</v>
      </c>
      <c r="I16" s="6" t="s">
        <v>62</v>
      </c>
      <c r="J16" s="6" t="s">
        <v>22</v>
      </c>
      <c r="K16" s="7">
        <v>164</v>
      </c>
      <c r="L16" s="6">
        <v>652557</v>
      </c>
      <c r="M16" s="6">
        <v>274475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cCOdcVEU20ZCpLm/egSU2SRguKoJBzmWfc3lpD3fQgRhbjnPZGHBUQ9+IADLs4nhCCEF2vCbkiA8vqSIWbrh1Q==" saltValue="3qhTS+ZAUJZr1ll5A66wp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3FB09-58EC-4F87-BE6C-BC634819788E}">
  <dimension ref="A1:W16"/>
  <sheetViews>
    <sheetView workbookViewId="0">
      <selection activeCell="A17" sqref="A17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193</v>
      </c>
      <c r="B2" s="8">
        <f>M14</f>
        <v>1</v>
      </c>
      <c r="C2" s="8" t="str">
        <f>E16</f>
        <v>DĄBROWSKI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2229484</v>
      </c>
      <c r="B16" s="4" t="s">
        <v>3635</v>
      </c>
      <c r="C16" s="5" t="s">
        <v>3636</v>
      </c>
      <c r="D16" s="6" t="s">
        <v>15</v>
      </c>
      <c r="E16" s="6" t="s">
        <v>1218</v>
      </c>
      <c r="F16" s="6" t="s">
        <v>1267</v>
      </c>
      <c r="G16" s="6" t="s">
        <v>3637</v>
      </c>
      <c r="H16" s="6" t="s">
        <v>1267</v>
      </c>
      <c r="I16" s="6" t="s">
        <v>3638</v>
      </c>
      <c r="J16" s="6" t="s">
        <v>1081</v>
      </c>
      <c r="K16" s="7">
        <v>5</v>
      </c>
      <c r="L16" s="6">
        <v>641893</v>
      </c>
      <c r="M16" s="6">
        <v>258439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SrSNkRqXl492ZnxLLnbF/oxRrOkKSXqI/du7XzcjdNz4y3W6INRnU/tOIOJYCADBEY8qq5RhBCRN8AaUB63ECg==" saltValue="qiunXly271Lcc/53F35UQ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6BA6F-438F-4A20-B42E-D5285398C48F}">
  <dimension ref="A1:W20"/>
  <sheetViews>
    <sheetView topLeftCell="A16" workbookViewId="0">
      <selection activeCell="H19" sqref="H19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264</v>
      </c>
      <c r="B2" s="8">
        <f>M14</f>
        <v>5</v>
      </c>
      <c r="C2" s="8" t="str">
        <f>E17</f>
        <v>WADOWICKI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ROUND(SUM(Q16:Q354),2)*60</f>
        <v>0</v>
      </c>
      <c r="K4" s="9">
        <f>SUM(R16:R354)*60</f>
        <v>0</v>
      </c>
      <c r="L4" s="23">
        <f>SUM(S16:S354)*60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ROUND(SUM(U16:U354),2)*60</f>
        <v>0</v>
      </c>
      <c r="K5" s="9">
        <f>SUM(V16:V354)*60</f>
        <v>0</v>
      </c>
      <c r="L5" s="23">
        <f>SUM(W16:W354)*60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2757905</v>
      </c>
      <c r="B16" s="4" t="s">
        <v>291</v>
      </c>
      <c r="C16" s="5" t="s">
        <v>292</v>
      </c>
      <c r="D16" s="6" t="s">
        <v>15</v>
      </c>
      <c r="E16" s="6" t="s">
        <v>16</v>
      </c>
      <c r="F16" s="6" t="s">
        <v>282</v>
      </c>
      <c r="G16" s="6" t="s">
        <v>293</v>
      </c>
      <c r="H16" s="6" t="s">
        <v>282</v>
      </c>
      <c r="I16" s="6" t="s">
        <v>289</v>
      </c>
      <c r="J16" s="6" t="s">
        <v>290</v>
      </c>
      <c r="K16" s="6">
        <v>9</v>
      </c>
      <c r="L16" s="6">
        <v>534908</v>
      </c>
      <c r="M16" s="6">
        <v>226058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2761921</v>
      </c>
      <c r="B17" s="4" t="s">
        <v>318</v>
      </c>
      <c r="C17" s="5" t="s">
        <v>319</v>
      </c>
      <c r="D17" s="6" t="s">
        <v>15</v>
      </c>
      <c r="E17" s="6" t="s">
        <v>16</v>
      </c>
      <c r="F17" s="6" t="s">
        <v>310</v>
      </c>
      <c r="G17" s="6" t="s">
        <v>320</v>
      </c>
      <c r="H17" s="6" t="s">
        <v>321</v>
      </c>
      <c r="I17" s="6" t="s">
        <v>202</v>
      </c>
      <c r="J17" s="6" t="s">
        <v>203</v>
      </c>
      <c r="K17" s="6">
        <v>1</v>
      </c>
      <c r="L17" s="6">
        <v>532706</v>
      </c>
      <c r="M17" s="6">
        <v>222916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25">
      <c r="A18" s="4">
        <v>2764605</v>
      </c>
      <c r="B18" s="4" t="s">
        <v>332</v>
      </c>
      <c r="C18" s="5" t="s">
        <v>333</v>
      </c>
      <c r="D18" s="6" t="s">
        <v>15</v>
      </c>
      <c r="E18" s="6" t="s">
        <v>16</v>
      </c>
      <c r="F18" s="6" t="s">
        <v>310</v>
      </c>
      <c r="G18" s="6" t="s">
        <v>330</v>
      </c>
      <c r="H18" s="6" t="s">
        <v>331</v>
      </c>
      <c r="I18" s="6" t="s">
        <v>62</v>
      </c>
      <c r="J18" s="6" t="s">
        <v>22</v>
      </c>
      <c r="K18" s="6">
        <v>77</v>
      </c>
      <c r="L18" s="6">
        <v>539499</v>
      </c>
      <c r="M18" s="6">
        <v>222594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2743729</v>
      </c>
      <c r="B19" s="4" t="s">
        <v>1614</v>
      </c>
      <c r="C19" s="5" t="s">
        <v>1615</v>
      </c>
      <c r="D19" s="6" t="s">
        <v>15</v>
      </c>
      <c r="E19" s="6" t="s">
        <v>16</v>
      </c>
      <c r="F19" s="6" t="s">
        <v>101</v>
      </c>
      <c r="G19" s="6" t="s">
        <v>1616</v>
      </c>
      <c r="H19" s="6" t="s">
        <v>101</v>
      </c>
      <c r="I19" s="6" t="s">
        <v>1617</v>
      </c>
      <c r="J19" s="6" t="s">
        <v>1618</v>
      </c>
      <c r="K19" s="7">
        <v>1</v>
      </c>
      <c r="L19" s="6">
        <v>548920</v>
      </c>
      <c r="M19" s="6">
        <v>222608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2744259</v>
      </c>
      <c r="B20" s="4" t="s">
        <v>1623</v>
      </c>
      <c r="C20" s="5" t="s">
        <v>1624</v>
      </c>
      <c r="D20" s="6" t="s">
        <v>15</v>
      </c>
      <c r="E20" s="6" t="s">
        <v>16</v>
      </c>
      <c r="F20" s="6" t="s">
        <v>101</v>
      </c>
      <c r="G20" s="6" t="s">
        <v>1616</v>
      </c>
      <c r="H20" s="6" t="s">
        <v>101</v>
      </c>
      <c r="I20" s="6" t="s">
        <v>1395</v>
      </c>
      <c r="J20" s="6" t="s">
        <v>1396</v>
      </c>
      <c r="K20" s="7">
        <v>9</v>
      </c>
      <c r="L20" s="6">
        <v>548696</v>
      </c>
      <c r="M20" s="6">
        <v>222616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ikbwLJG9qVYnA17CACPxTWCdIKdab/UpR35NsqJ63FL6JuMonutJO5RfRZsXH2IPTzW2/yzhY1EnFMB53vRrMQ==" saltValue="zAnwPnrdi1errmyMf3f27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F2A92-7B0D-4B1E-9426-5FFFB1E122B0}">
  <dimension ref="A1:W19"/>
  <sheetViews>
    <sheetView workbookViewId="0">
      <selection activeCell="B23" sqref="B23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192</v>
      </c>
      <c r="B2" s="8">
        <f>M14</f>
        <v>4</v>
      </c>
      <c r="C2" s="8" t="str">
        <f>E17</f>
        <v>DĄBROWSKI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2229423</v>
      </c>
      <c r="B16" s="4" t="s">
        <v>3639</v>
      </c>
      <c r="C16" s="5" t="s">
        <v>3640</v>
      </c>
      <c r="D16" s="6" t="s">
        <v>15</v>
      </c>
      <c r="E16" s="6" t="s">
        <v>1218</v>
      </c>
      <c r="F16" s="6" t="s">
        <v>1267</v>
      </c>
      <c r="G16" s="6" t="s">
        <v>3637</v>
      </c>
      <c r="H16" s="6" t="s">
        <v>1267</v>
      </c>
      <c r="I16" s="6" t="s">
        <v>3641</v>
      </c>
      <c r="J16" s="6" t="s">
        <v>3642</v>
      </c>
      <c r="K16" s="7">
        <v>5</v>
      </c>
      <c r="L16" s="6">
        <v>641495</v>
      </c>
      <c r="M16" s="6">
        <v>258034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2231075</v>
      </c>
      <c r="B17" s="4" t="s">
        <v>3643</v>
      </c>
      <c r="C17" s="5" t="s">
        <v>3644</v>
      </c>
      <c r="D17" s="6" t="s">
        <v>15</v>
      </c>
      <c r="E17" s="6" t="s">
        <v>1218</v>
      </c>
      <c r="F17" s="6" t="s">
        <v>1267</v>
      </c>
      <c r="G17" s="6" t="s">
        <v>3637</v>
      </c>
      <c r="H17" s="6" t="s">
        <v>1267</v>
      </c>
      <c r="I17" s="6" t="s">
        <v>2488</v>
      </c>
      <c r="J17" s="6" t="s">
        <v>3645</v>
      </c>
      <c r="K17" s="7">
        <v>8</v>
      </c>
      <c r="L17" s="6">
        <v>641657</v>
      </c>
      <c r="M17" s="6">
        <v>258422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25">
      <c r="A18" s="4">
        <v>2229477</v>
      </c>
      <c r="B18" s="4" t="s">
        <v>3646</v>
      </c>
      <c r="C18" s="5" t="s">
        <v>3647</v>
      </c>
      <c r="D18" s="6" t="s">
        <v>15</v>
      </c>
      <c r="E18" s="6" t="s">
        <v>1218</v>
      </c>
      <c r="F18" s="6" t="s">
        <v>1267</v>
      </c>
      <c r="G18" s="6" t="s">
        <v>3637</v>
      </c>
      <c r="H18" s="6" t="s">
        <v>1267</v>
      </c>
      <c r="I18" s="6" t="s">
        <v>3648</v>
      </c>
      <c r="J18" s="6" t="s">
        <v>3649</v>
      </c>
      <c r="K18" s="7">
        <v>22</v>
      </c>
      <c r="L18" s="6">
        <v>641621</v>
      </c>
      <c r="M18" s="6">
        <v>258601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2229413</v>
      </c>
      <c r="B19" s="4" t="s">
        <v>3650</v>
      </c>
      <c r="C19" s="5" t="s">
        <v>3651</v>
      </c>
      <c r="D19" s="6" t="s">
        <v>15</v>
      </c>
      <c r="E19" s="6" t="s">
        <v>1218</v>
      </c>
      <c r="F19" s="6" t="s">
        <v>1267</v>
      </c>
      <c r="G19" s="6" t="s">
        <v>3637</v>
      </c>
      <c r="H19" s="6" t="s">
        <v>1267</v>
      </c>
      <c r="I19" s="6" t="s">
        <v>2109</v>
      </c>
      <c r="J19" s="6" t="s">
        <v>3652</v>
      </c>
      <c r="K19" s="7">
        <v>3</v>
      </c>
      <c r="L19" s="6">
        <v>641270</v>
      </c>
      <c r="M19" s="6">
        <v>258085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JnRCxjFUUD9Dh9YdyWgHzEVHEuQhYceHX5J/CC/EidbKb6ZGqslk2T1DrD+NEEW3Puc2uEO4fDPxtDUZ8h/9fg==" saltValue="UsO4WSBYszjADiwq90zK3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E64F5-D680-4DCA-B91B-70FD81B4B2D4}">
  <dimension ref="A1:W21"/>
  <sheetViews>
    <sheetView workbookViewId="0">
      <selection activeCell="A20" sqref="A20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191</v>
      </c>
      <c r="B2" s="8">
        <f>M14</f>
        <v>6</v>
      </c>
      <c r="C2" s="8" t="str">
        <f>E17</f>
        <v>CHRZANOWSKI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ROUND(SUM(Q16:Q355),2)*60</f>
        <v>0</v>
      </c>
      <c r="K4" s="9">
        <f>SUM(R16:R355)*60</f>
        <v>0</v>
      </c>
      <c r="L4" s="23">
        <f>SUM(S16:S355)*60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ROUND(SUM(U16:U355),2)*60</f>
        <v>0</v>
      </c>
      <c r="K5" s="9">
        <f>SUM(V16:V355)*60</f>
        <v>0</v>
      </c>
      <c r="L5" s="23">
        <f>SUM(W16:W355)*60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6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2205177</v>
      </c>
      <c r="B16" s="4" t="s">
        <v>406</v>
      </c>
      <c r="C16" s="5" t="s">
        <v>407</v>
      </c>
      <c r="D16" s="6" t="s">
        <v>15</v>
      </c>
      <c r="E16" s="6" t="s">
        <v>408</v>
      </c>
      <c r="F16" s="6" t="s">
        <v>207</v>
      </c>
      <c r="G16" s="6" t="s">
        <v>409</v>
      </c>
      <c r="H16" s="6" t="s">
        <v>207</v>
      </c>
      <c r="I16" s="6" t="s">
        <v>410</v>
      </c>
      <c r="J16" s="6" t="s">
        <v>411</v>
      </c>
      <c r="K16" s="7">
        <v>3</v>
      </c>
      <c r="L16" s="6">
        <v>531810</v>
      </c>
      <c r="M16" s="6">
        <v>245133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2207570</v>
      </c>
      <c r="B17" s="4" t="s">
        <v>414</v>
      </c>
      <c r="C17" s="5" t="s">
        <v>415</v>
      </c>
      <c r="D17" s="6" t="s">
        <v>15</v>
      </c>
      <c r="E17" s="6" t="s">
        <v>408</v>
      </c>
      <c r="F17" s="6" t="s">
        <v>207</v>
      </c>
      <c r="G17" s="6" t="s">
        <v>416</v>
      </c>
      <c r="H17" s="6" t="s">
        <v>417</v>
      </c>
      <c r="I17" s="6" t="s">
        <v>418</v>
      </c>
      <c r="J17" s="6" t="s">
        <v>419</v>
      </c>
      <c r="K17" s="7">
        <v>139</v>
      </c>
      <c r="L17" s="6">
        <v>528553</v>
      </c>
      <c r="M17" s="6">
        <v>247501</v>
      </c>
      <c r="N17" s="6">
        <v>1</v>
      </c>
      <c r="O17" s="37"/>
      <c r="P17" s="37"/>
      <c r="Q17" s="37"/>
      <c r="R17" s="38">
        <f t="shared" ref="R17:R21" si="1">ROUND(Q17*0.23,2)</f>
        <v>0</v>
      </c>
      <c r="S17" s="39">
        <f t="shared" ref="S17:S21" si="2">ROUND(Q17,2)+R17</f>
        <v>0</v>
      </c>
      <c r="T17" s="37"/>
      <c r="U17" s="37"/>
      <c r="V17" s="38">
        <f t="shared" ref="V17:V21" si="3">ROUND(U17*0.23,2)</f>
        <v>0</v>
      </c>
      <c r="W17" s="39">
        <f t="shared" ref="W17:W21" si="4">ROUND(U17,2)+V17</f>
        <v>0</v>
      </c>
    </row>
    <row r="18" spans="1:23" x14ac:dyDescent="0.25">
      <c r="A18" s="4">
        <v>2211244</v>
      </c>
      <c r="B18" s="4" t="s">
        <v>1818</v>
      </c>
      <c r="C18" s="5" t="s">
        <v>1819</v>
      </c>
      <c r="D18" s="6" t="s">
        <v>15</v>
      </c>
      <c r="E18" s="6" t="s">
        <v>408</v>
      </c>
      <c r="F18" s="6" t="s">
        <v>465</v>
      </c>
      <c r="G18" s="6" t="s">
        <v>1813</v>
      </c>
      <c r="H18" s="6" t="s">
        <v>465</v>
      </c>
      <c r="I18" s="6" t="s">
        <v>1748</v>
      </c>
      <c r="J18" s="6" t="s">
        <v>1749</v>
      </c>
      <c r="K18" s="7" t="s">
        <v>1820</v>
      </c>
      <c r="L18" s="6">
        <v>528277</v>
      </c>
      <c r="M18" s="6">
        <v>251444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2211269</v>
      </c>
      <c r="B19" s="4" t="s">
        <v>1823</v>
      </c>
      <c r="C19" s="5" t="s">
        <v>536</v>
      </c>
      <c r="D19" s="6" t="s">
        <v>15</v>
      </c>
      <c r="E19" s="6" t="s">
        <v>408</v>
      </c>
      <c r="F19" s="6" t="s">
        <v>465</v>
      </c>
      <c r="G19" s="6" t="s">
        <v>1813</v>
      </c>
      <c r="H19" s="6" t="s">
        <v>465</v>
      </c>
      <c r="I19" s="6" t="s">
        <v>1077</v>
      </c>
      <c r="J19" s="6" t="s">
        <v>1078</v>
      </c>
      <c r="K19" s="7">
        <v>5</v>
      </c>
      <c r="L19" s="6">
        <v>528643</v>
      </c>
      <c r="M19" s="6">
        <v>252616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2211454</v>
      </c>
      <c r="B20" s="4" t="s">
        <v>1826</v>
      </c>
      <c r="C20" s="5" t="s">
        <v>1827</v>
      </c>
      <c r="D20" s="6" t="s">
        <v>15</v>
      </c>
      <c r="E20" s="6" t="s">
        <v>408</v>
      </c>
      <c r="F20" s="6" t="s">
        <v>465</v>
      </c>
      <c r="G20" s="6" t="s">
        <v>1813</v>
      </c>
      <c r="H20" s="6" t="s">
        <v>465</v>
      </c>
      <c r="I20" s="6" t="s">
        <v>536</v>
      </c>
      <c r="J20" s="6" t="s">
        <v>537</v>
      </c>
      <c r="K20" s="7">
        <v>1</v>
      </c>
      <c r="L20" s="6">
        <v>528492</v>
      </c>
      <c r="M20" s="6">
        <v>252134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2209614</v>
      </c>
      <c r="B21" s="4" t="s">
        <v>1828</v>
      </c>
      <c r="C21" s="5" t="s">
        <v>1829</v>
      </c>
      <c r="D21" s="6" t="s">
        <v>15</v>
      </c>
      <c r="E21" s="6" t="s">
        <v>408</v>
      </c>
      <c r="F21" s="6" t="s">
        <v>465</v>
      </c>
      <c r="G21" s="6" t="s">
        <v>1813</v>
      </c>
      <c r="H21" s="6" t="s">
        <v>465</v>
      </c>
      <c r="I21" s="6" t="s">
        <v>536</v>
      </c>
      <c r="J21" s="6" t="s">
        <v>537</v>
      </c>
      <c r="K21" s="7">
        <v>5</v>
      </c>
      <c r="L21" s="6">
        <v>528436</v>
      </c>
      <c r="M21" s="6">
        <v>252157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</sheetData>
  <sheetProtection algorithmName="SHA-512" hashValue="E/Gmr9hT7kVBuGNyOS8/VaqKmVHViRZHxxJ49ToVx4o9LMPSC96gMk0P3IIct/yr9ydw6m/sGqVQNTp/1qLOHg==" saltValue="OcC6aFaYwg6HAuLQmRtKX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2D156-8D3E-407D-8128-3725A27849CA}">
  <dimension ref="A1:W26"/>
  <sheetViews>
    <sheetView workbookViewId="0">
      <selection activeCell="M21" sqref="M21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190</v>
      </c>
      <c r="B2" s="8">
        <f>M14</f>
        <v>11</v>
      </c>
      <c r="C2" s="8" t="str">
        <f>E17</f>
        <v>CHRZANOWSKI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11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2214179</v>
      </c>
      <c r="B16" s="4" t="s">
        <v>466</v>
      </c>
      <c r="C16" s="5" t="s">
        <v>467</v>
      </c>
      <c r="D16" s="6" t="s">
        <v>15</v>
      </c>
      <c r="E16" s="6" t="s">
        <v>408</v>
      </c>
      <c r="F16" s="6" t="s">
        <v>465</v>
      </c>
      <c r="G16" s="6" t="s">
        <v>468</v>
      </c>
      <c r="H16" s="6" t="s">
        <v>469</v>
      </c>
      <c r="I16" s="6" t="s">
        <v>470</v>
      </c>
      <c r="J16" s="6" t="s">
        <v>471</v>
      </c>
      <c r="K16" s="7">
        <v>2</v>
      </c>
      <c r="L16" s="6">
        <v>533268</v>
      </c>
      <c r="M16" s="6">
        <v>248008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9463109</v>
      </c>
      <c r="B17" s="4" t="s">
        <v>472</v>
      </c>
      <c r="C17" s="5" t="s">
        <v>473</v>
      </c>
      <c r="D17" s="6" t="s">
        <v>15</v>
      </c>
      <c r="E17" s="6" t="s">
        <v>408</v>
      </c>
      <c r="F17" s="6" t="s">
        <v>465</v>
      </c>
      <c r="G17" s="6" t="s">
        <v>468</v>
      </c>
      <c r="H17" s="6" t="s">
        <v>469</v>
      </c>
      <c r="I17" s="6" t="s">
        <v>470</v>
      </c>
      <c r="J17" s="6" t="s">
        <v>471</v>
      </c>
      <c r="K17" s="7">
        <v>24</v>
      </c>
      <c r="L17" s="6">
        <v>533260</v>
      </c>
      <c r="M17" s="6">
        <v>247982</v>
      </c>
      <c r="N17" s="6">
        <v>1</v>
      </c>
      <c r="O17" s="37"/>
      <c r="P17" s="37"/>
      <c r="Q17" s="37"/>
      <c r="R17" s="38">
        <f t="shared" ref="R17:R26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6" si="3">ROUND(U17*0.23,2)</f>
        <v>0</v>
      </c>
      <c r="W17" s="39">
        <f t="shared" ref="W17:W22" si="4">ROUND(U17,2)+V17</f>
        <v>0</v>
      </c>
    </row>
    <row r="18" spans="1:23" x14ac:dyDescent="0.25">
      <c r="A18" s="4">
        <v>2214896</v>
      </c>
      <c r="B18" s="4" t="s">
        <v>474</v>
      </c>
      <c r="C18" s="5" t="s">
        <v>475</v>
      </c>
      <c r="D18" s="6" t="s">
        <v>15</v>
      </c>
      <c r="E18" s="6" t="s">
        <v>408</v>
      </c>
      <c r="F18" s="6" t="s">
        <v>465</v>
      </c>
      <c r="G18" s="6" t="s">
        <v>476</v>
      </c>
      <c r="H18" s="6" t="s">
        <v>477</v>
      </c>
      <c r="I18" s="6" t="s">
        <v>478</v>
      </c>
      <c r="J18" s="6" t="s">
        <v>479</v>
      </c>
      <c r="K18" s="7">
        <v>21</v>
      </c>
      <c r="L18" s="6">
        <v>529763</v>
      </c>
      <c r="M18" s="6">
        <v>248841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2224224</v>
      </c>
      <c r="B19" s="4" t="s">
        <v>532</v>
      </c>
      <c r="C19" s="5" t="s">
        <v>533</v>
      </c>
      <c r="D19" s="6" t="s">
        <v>15</v>
      </c>
      <c r="E19" s="6" t="s">
        <v>408</v>
      </c>
      <c r="F19" s="6" t="s">
        <v>531</v>
      </c>
      <c r="G19" s="6" t="s">
        <v>534</v>
      </c>
      <c r="H19" s="6" t="s">
        <v>535</v>
      </c>
      <c r="I19" s="6" t="s">
        <v>34</v>
      </c>
      <c r="J19" s="6" t="s">
        <v>35</v>
      </c>
      <c r="K19" s="7">
        <v>11</v>
      </c>
      <c r="L19" s="6">
        <v>533790</v>
      </c>
      <c r="M19" s="6">
        <v>260233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2227442</v>
      </c>
      <c r="B20" s="4" t="s">
        <v>538</v>
      </c>
      <c r="C20" s="5" t="s">
        <v>539</v>
      </c>
      <c r="D20" s="6" t="s">
        <v>15</v>
      </c>
      <c r="E20" s="6" t="s">
        <v>408</v>
      </c>
      <c r="F20" s="6" t="s">
        <v>531</v>
      </c>
      <c r="G20" s="6" t="s">
        <v>540</v>
      </c>
      <c r="H20" s="6" t="s">
        <v>541</v>
      </c>
      <c r="I20" s="6" t="s">
        <v>34</v>
      </c>
      <c r="J20" s="6" t="s">
        <v>35</v>
      </c>
      <c r="K20" s="7">
        <v>6</v>
      </c>
      <c r="L20" s="6">
        <v>536523</v>
      </c>
      <c r="M20" s="6">
        <v>259913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2211489</v>
      </c>
      <c r="B21" s="4" t="s">
        <v>1830</v>
      </c>
      <c r="C21" s="5" t="s">
        <v>1831</v>
      </c>
      <c r="D21" s="6" t="s">
        <v>15</v>
      </c>
      <c r="E21" s="6" t="s">
        <v>408</v>
      </c>
      <c r="F21" s="6" t="s">
        <v>465</v>
      </c>
      <c r="G21" s="6" t="s">
        <v>1813</v>
      </c>
      <c r="H21" s="6" t="s">
        <v>465</v>
      </c>
      <c r="I21" s="6" t="s">
        <v>1832</v>
      </c>
      <c r="J21" s="6" t="s">
        <v>1833</v>
      </c>
      <c r="K21" s="7" t="s">
        <v>1834</v>
      </c>
      <c r="L21" s="6">
        <v>529151</v>
      </c>
      <c r="M21" s="6">
        <v>251879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2211654</v>
      </c>
      <c r="B22" s="4" t="s">
        <v>1839</v>
      </c>
      <c r="C22" s="5" t="s">
        <v>1840</v>
      </c>
      <c r="D22" s="6" t="s">
        <v>15</v>
      </c>
      <c r="E22" s="6" t="s">
        <v>408</v>
      </c>
      <c r="F22" s="6" t="s">
        <v>465</v>
      </c>
      <c r="G22" s="6" t="s">
        <v>1813</v>
      </c>
      <c r="H22" s="6" t="s">
        <v>465</v>
      </c>
      <c r="I22" s="6" t="s">
        <v>1841</v>
      </c>
      <c r="J22" s="6" t="s">
        <v>1842</v>
      </c>
      <c r="K22" s="7">
        <v>19</v>
      </c>
      <c r="L22" s="6">
        <v>529799</v>
      </c>
      <c r="M22" s="6">
        <v>252853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2217694</v>
      </c>
      <c r="B23" s="4" t="s">
        <v>1855</v>
      </c>
      <c r="C23" s="5" t="s">
        <v>1856</v>
      </c>
      <c r="D23" s="6" t="s">
        <v>15</v>
      </c>
      <c r="E23" s="6" t="s">
        <v>408</v>
      </c>
      <c r="F23" s="6" t="s">
        <v>498</v>
      </c>
      <c r="G23" s="6" t="s">
        <v>1857</v>
      </c>
      <c r="H23" s="6" t="s">
        <v>498</v>
      </c>
      <c r="I23" s="6" t="s">
        <v>1858</v>
      </c>
      <c r="J23" s="6" t="s">
        <v>1859</v>
      </c>
      <c r="K23" s="7">
        <v>5</v>
      </c>
      <c r="L23" s="6">
        <v>523159</v>
      </c>
      <c r="M23" s="6">
        <v>248023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6" si="5">ROUND(Q23,2)+R23</f>
        <v>0</v>
      </c>
      <c r="T23" s="37"/>
      <c r="U23" s="37"/>
      <c r="V23" s="38">
        <f t="shared" si="3"/>
        <v>0</v>
      </c>
      <c r="W23" s="39">
        <f t="shared" ref="W23:W26" si="6">ROUND(U23,2)+V23</f>
        <v>0</v>
      </c>
    </row>
    <row r="24" spans="1:23" x14ac:dyDescent="0.25">
      <c r="A24" s="4">
        <v>2217763</v>
      </c>
      <c r="B24" s="4" t="s">
        <v>1860</v>
      </c>
      <c r="C24" s="5" t="s">
        <v>1861</v>
      </c>
      <c r="D24" s="6" t="s">
        <v>15</v>
      </c>
      <c r="E24" s="6" t="s">
        <v>408</v>
      </c>
      <c r="F24" s="6" t="s">
        <v>498</v>
      </c>
      <c r="G24" s="6" t="s">
        <v>1857</v>
      </c>
      <c r="H24" s="6" t="s">
        <v>498</v>
      </c>
      <c r="I24" s="6" t="s">
        <v>1862</v>
      </c>
      <c r="J24" s="6" t="s">
        <v>1863</v>
      </c>
      <c r="K24" s="7">
        <v>3</v>
      </c>
      <c r="L24" s="6">
        <v>523673</v>
      </c>
      <c r="M24" s="6">
        <v>248070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2217992</v>
      </c>
      <c r="B25" s="4" t="s">
        <v>1871</v>
      </c>
      <c r="C25" s="5" t="s">
        <v>1872</v>
      </c>
      <c r="D25" s="6" t="s">
        <v>15</v>
      </c>
      <c r="E25" s="6" t="s">
        <v>408</v>
      </c>
      <c r="F25" s="6" t="s">
        <v>498</v>
      </c>
      <c r="G25" s="6" t="s">
        <v>1857</v>
      </c>
      <c r="H25" s="6" t="s">
        <v>498</v>
      </c>
      <c r="I25" s="6" t="s">
        <v>34</v>
      </c>
      <c r="J25" s="6" t="s">
        <v>35</v>
      </c>
      <c r="K25" s="7">
        <v>1</v>
      </c>
      <c r="L25" s="6">
        <v>522561</v>
      </c>
      <c r="M25" s="6">
        <v>248482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2223253</v>
      </c>
      <c r="B26" s="4" t="s">
        <v>1928</v>
      </c>
      <c r="C26" s="5" t="s">
        <v>1929</v>
      </c>
      <c r="D26" s="6" t="s">
        <v>15</v>
      </c>
      <c r="E26" s="6" t="s">
        <v>408</v>
      </c>
      <c r="F26" s="6" t="s">
        <v>531</v>
      </c>
      <c r="G26" s="6" t="s">
        <v>1927</v>
      </c>
      <c r="H26" s="6" t="s">
        <v>531</v>
      </c>
      <c r="I26" s="6" t="s">
        <v>508</v>
      </c>
      <c r="J26" s="6" t="s">
        <v>1930</v>
      </c>
      <c r="K26" s="7">
        <v>12</v>
      </c>
      <c r="L26" s="6">
        <v>533587</v>
      </c>
      <c r="M26" s="6">
        <v>254645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</sheetData>
  <sheetProtection algorithmName="SHA-512" hashValue="OOp5gKzYUYviz/Ag9bEe44EWx43ymBkRXyxlk9bM+8rkv8NY4OQpGZF7q96M1h7R9qeCyGGYJ/f2yKuHG7WQGQ==" saltValue="d9u8fUSkCs98G/TbGO6iO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963E2-821A-4935-820E-FDE74930AE05}">
  <dimension ref="A1:W22"/>
  <sheetViews>
    <sheetView workbookViewId="0">
      <selection activeCell="A3" sqref="A3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189</v>
      </c>
      <c r="B2" s="8">
        <f>M14</f>
        <v>7</v>
      </c>
      <c r="C2" s="8" t="str">
        <f>E17</f>
        <v>CHRZANOWSKI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7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2218365</v>
      </c>
      <c r="B16" s="4" t="s">
        <v>496</v>
      </c>
      <c r="C16" s="5" t="s">
        <v>497</v>
      </c>
      <c r="D16" s="6" t="s">
        <v>15</v>
      </c>
      <c r="E16" s="6" t="s">
        <v>408</v>
      </c>
      <c r="F16" s="6" t="s">
        <v>498</v>
      </c>
      <c r="G16" s="6" t="s">
        <v>499</v>
      </c>
      <c r="H16" s="6" t="s">
        <v>500</v>
      </c>
      <c r="I16" s="6" t="s">
        <v>501</v>
      </c>
      <c r="J16" s="6" t="s">
        <v>502</v>
      </c>
      <c r="K16" s="7">
        <v>2</v>
      </c>
      <c r="L16" s="6">
        <v>520362</v>
      </c>
      <c r="M16" s="6">
        <v>243115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2211187</v>
      </c>
      <c r="B17" s="4" t="s">
        <v>1811</v>
      </c>
      <c r="C17" s="5" t="s">
        <v>1812</v>
      </c>
      <c r="D17" s="6" t="s">
        <v>15</v>
      </c>
      <c r="E17" s="6" t="s">
        <v>408</v>
      </c>
      <c r="F17" s="6" t="s">
        <v>465</v>
      </c>
      <c r="G17" s="6" t="s">
        <v>1813</v>
      </c>
      <c r="H17" s="6" t="s">
        <v>465</v>
      </c>
      <c r="I17" s="6" t="s">
        <v>1814</v>
      </c>
      <c r="J17" s="6" t="s">
        <v>1815</v>
      </c>
      <c r="K17" s="7">
        <v>1</v>
      </c>
      <c r="L17" s="6">
        <v>529047</v>
      </c>
      <c r="M17" s="6">
        <v>253193</v>
      </c>
      <c r="N17" s="6">
        <v>1</v>
      </c>
      <c r="O17" s="37"/>
      <c r="P17" s="37"/>
      <c r="Q17" s="37"/>
      <c r="R17" s="38">
        <f t="shared" ref="R17:R22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2" si="3">ROUND(U17*0.23,2)</f>
        <v>0</v>
      </c>
      <c r="W17" s="39">
        <f t="shared" ref="W17:W22" si="4">ROUND(U17,2)+V17</f>
        <v>0</v>
      </c>
    </row>
    <row r="18" spans="1:23" x14ac:dyDescent="0.25">
      <c r="A18" s="4">
        <v>2211624</v>
      </c>
      <c r="B18" s="4" t="s">
        <v>1835</v>
      </c>
      <c r="C18" s="5" t="s">
        <v>1836</v>
      </c>
      <c r="D18" s="6" t="s">
        <v>15</v>
      </c>
      <c r="E18" s="6" t="s">
        <v>408</v>
      </c>
      <c r="F18" s="6" t="s">
        <v>465</v>
      </c>
      <c r="G18" s="6" t="s">
        <v>1813</v>
      </c>
      <c r="H18" s="6" t="s">
        <v>465</v>
      </c>
      <c r="I18" s="6" t="s">
        <v>1837</v>
      </c>
      <c r="J18" s="6" t="s">
        <v>1838</v>
      </c>
      <c r="K18" s="7">
        <v>86</v>
      </c>
      <c r="L18" s="6">
        <v>528780</v>
      </c>
      <c r="M18" s="6">
        <v>252259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2217810</v>
      </c>
      <c r="B19" s="4" t="s">
        <v>1864</v>
      </c>
      <c r="C19" s="5" t="s">
        <v>1865</v>
      </c>
      <c r="D19" s="6" t="s">
        <v>15</v>
      </c>
      <c r="E19" s="6" t="s">
        <v>408</v>
      </c>
      <c r="F19" s="6" t="s">
        <v>498</v>
      </c>
      <c r="G19" s="6" t="s">
        <v>1857</v>
      </c>
      <c r="H19" s="6" t="s">
        <v>498</v>
      </c>
      <c r="I19" s="6" t="s">
        <v>1377</v>
      </c>
      <c r="J19" s="6" t="s">
        <v>1866</v>
      </c>
      <c r="K19" s="7">
        <v>2</v>
      </c>
      <c r="L19" s="6">
        <v>522166</v>
      </c>
      <c r="M19" s="6">
        <v>248112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2217922</v>
      </c>
      <c r="B20" s="4" t="s">
        <v>1867</v>
      </c>
      <c r="C20" s="5" t="s">
        <v>1868</v>
      </c>
      <c r="D20" s="6" t="s">
        <v>15</v>
      </c>
      <c r="E20" s="6" t="s">
        <v>408</v>
      </c>
      <c r="F20" s="6" t="s">
        <v>498</v>
      </c>
      <c r="G20" s="6" t="s">
        <v>1857</v>
      </c>
      <c r="H20" s="6" t="s">
        <v>498</v>
      </c>
      <c r="I20" s="6" t="s">
        <v>1869</v>
      </c>
      <c r="J20" s="6" t="s">
        <v>1870</v>
      </c>
      <c r="K20" s="7">
        <v>2</v>
      </c>
      <c r="L20" s="6">
        <v>523176</v>
      </c>
      <c r="M20" s="6">
        <v>248504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2218042</v>
      </c>
      <c r="B21" s="4" t="s">
        <v>1873</v>
      </c>
      <c r="C21" s="5" t="s">
        <v>1874</v>
      </c>
      <c r="D21" s="6" t="s">
        <v>15</v>
      </c>
      <c r="E21" s="6" t="s">
        <v>408</v>
      </c>
      <c r="F21" s="6" t="s">
        <v>498</v>
      </c>
      <c r="G21" s="6" t="s">
        <v>1857</v>
      </c>
      <c r="H21" s="6" t="s">
        <v>498</v>
      </c>
      <c r="I21" s="6" t="s">
        <v>1875</v>
      </c>
      <c r="J21" s="6" t="s">
        <v>1876</v>
      </c>
      <c r="K21" s="7">
        <v>2</v>
      </c>
      <c r="L21" s="6">
        <v>521846</v>
      </c>
      <c r="M21" s="6">
        <v>248080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8094162</v>
      </c>
      <c r="B22" s="4" t="s">
        <v>1931</v>
      </c>
      <c r="C22" s="5" t="s">
        <v>1932</v>
      </c>
      <c r="D22" s="6" t="s">
        <v>15</v>
      </c>
      <c r="E22" s="6" t="s">
        <v>408</v>
      </c>
      <c r="F22" s="6" t="s">
        <v>531</v>
      </c>
      <c r="G22" s="6" t="s">
        <v>1927</v>
      </c>
      <c r="H22" s="6" t="s">
        <v>531</v>
      </c>
      <c r="I22" s="6" t="s">
        <v>1933</v>
      </c>
      <c r="J22" s="6" t="s">
        <v>1934</v>
      </c>
      <c r="K22" s="7">
        <v>21</v>
      </c>
      <c r="L22" s="6">
        <v>534082</v>
      </c>
      <c r="M22" s="6">
        <v>254908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</sheetData>
  <sheetProtection algorithmName="SHA-512" hashValue="XriuVMJQVnbvExWo57PT1F68c4tc6DEPKzwqWy81B9pXPGPBvHXP5QNLJ86Ca7jXGHvouu5jXAU5XvgI/HAnVA==" saltValue="dH/wKvOwcuCFS3R/bX3CD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27F8B-27A5-494B-A060-234611663E07}">
  <dimension ref="A1:W16"/>
  <sheetViews>
    <sheetView workbookViewId="0">
      <selection activeCell="A4" sqref="A4:E4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188</v>
      </c>
      <c r="B2" s="8">
        <f>M14</f>
        <v>1</v>
      </c>
      <c r="C2" s="8" t="str">
        <f>E16</f>
        <v>CHRZANOWSKI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2211701</v>
      </c>
      <c r="B16" s="4" t="s">
        <v>1853</v>
      </c>
      <c r="C16" s="5" t="s">
        <v>1854</v>
      </c>
      <c r="D16" s="6" t="s">
        <v>15</v>
      </c>
      <c r="E16" s="6" t="s">
        <v>408</v>
      </c>
      <c r="F16" s="6" t="s">
        <v>465</v>
      </c>
      <c r="G16" s="6" t="s">
        <v>1813</v>
      </c>
      <c r="H16" s="6" t="s">
        <v>465</v>
      </c>
      <c r="I16" s="6" t="s">
        <v>1851</v>
      </c>
      <c r="J16" s="6" t="s">
        <v>1852</v>
      </c>
      <c r="K16" s="7">
        <v>45</v>
      </c>
      <c r="L16" s="6">
        <v>528643</v>
      </c>
      <c r="M16" s="6">
        <v>252483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/vIMWigp+420pkNu7m0f+kSJsQYps6z5pjVUwNH8OgNyz2OownJ94GDwqmYGUUTD+CbMI6J25jg0S5N5El6cww==" saltValue="GtbdDE0VRe8ELLiP4GaGl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5D8DC-91FF-4BC5-9F79-1EAD4BE259CB}">
  <dimension ref="A1:W19"/>
  <sheetViews>
    <sheetView workbookViewId="0">
      <selection activeCell="A20" sqref="A20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187</v>
      </c>
      <c r="B2" s="8">
        <f>M14</f>
        <v>4</v>
      </c>
      <c r="C2" s="8" t="str">
        <f>E17</f>
        <v>CHRZANOWSKI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2211228</v>
      </c>
      <c r="B16" s="4" t="s">
        <v>1816</v>
      </c>
      <c r="C16" s="5" t="s">
        <v>1817</v>
      </c>
      <c r="D16" s="6" t="s">
        <v>15</v>
      </c>
      <c r="E16" s="6" t="s">
        <v>408</v>
      </c>
      <c r="F16" s="6" t="s">
        <v>465</v>
      </c>
      <c r="G16" s="6" t="s">
        <v>1813</v>
      </c>
      <c r="H16" s="6" t="s">
        <v>465</v>
      </c>
      <c r="I16" s="6" t="s">
        <v>289</v>
      </c>
      <c r="J16" s="6" t="s">
        <v>290</v>
      </c>
      <c r="K16" s="7">
        <v>5</v>
      </c>
      <c r="L16" s="6">
        <v>530029</v>
      </c>
      <c r="M16" s="6">
        <v>252044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2211246</v>
      </c>
      <c r="B17" s="4" t="s">
        <v>1821</v>
      </c>
      <c r="C17" s="5" t="s">
        <v>1822</v>
      </c>
      <c r="D17" s="6" t="s">
        <v>15</v>
      </c>
      <c r="E17" s="6" t="s">
        <v>408</v>
      </c>
      <c r="F17" s="6" t="s">
        <v>465</v>
      </c>
      <c r="G17" s="6" t="s">
        <v>1813</v>
      </c>
      <c r="H17" s="6" t="s">
        <v>465</v>
      </c>
      <c r="I17" s="6" t="s">
        <v>1748</v>
      </c>
      <c r="J17" s="6" t="s">
        <v>1749</v>
      </c>
      <c r="K17" s="7">
        <v>27</v>
      </c>
      <c r="L17" s="6">
        <v>527911</v>
      </c>
      <c r="M17" s="6">
        <v>251184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25">
      <c r="A18" s="4">
        <v>2211674</v>
      </c>
      <c r="B18" s="4" t="s">
        <v>1845</v>
      </c>
      <c r="C18" s="5" t="s">
        <v>1846</v>
      </c>
      <c r="D18" s="6" t="s">
        <v>15</v>
      </c>
      <c r="E18" s="6" t="s">
        <v>408</v>
      </c>
      <c r="F18" s="6" t="s">
        <v>465</v>
      </c>
      <c r="G18" s="6" t="s">
        <v>1813</v>
      </c>
      <c r="H18" s="6" t="s">
        <v>465</v>
      </c>
      <c r="I18" s="6" t="s">
        <v>1847</v>
      </c>
      <c r="J18" s="6" t="s">
        <v>1848</v>
      </c>
      <c r="K18" s="7">
        <v>14</v>
      </c>
      <c r="L18" s="6">
        <v>528389</v>
      </c>
      <c r="M18" s="6">
        <v>252549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2211700</v>
      </c>
      <c r="B19" s="4" t="s">
        <v>1849</v>
      </c>
      <c r="C19" s="5" t="s">
        <v>1850</v>
      </c>
      <c r="D19" s="6" t="s">
        <v>15</v>
      </c>
      <c r="E19" s="6" t="s">
        <v>408</v>
      </c>
      <c r="F19" s="6" t="s">
        <v>465</v>
      </c>
      <c r="G19" s="6" t="s">
        <v>1813</v>
      </c>
      <c r="H19" s="6" t="s">
        <v>465</v>
      </c>
      <c r="I19" s="6" t="s">
        <v>1851</v>
      </c>
      <c r="J19" s="6" t="s">
        <v>1852</v>
      </c>
      <c r="K19" s="7">
        <v>43</v>
      </c>
      <c r="L19" s="6">
        <v>528650</v>
      </c>
      <c r="M19" s="6">
        <v>252507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dJlPG1BsuxIfziI6Klm14VtcgcVDgQtsHHac+sBvKHNBjTA4d+BEMPJ2NNvDOmfBWJAE3Fv/UIhypjYgJHo2+Q==" saltValue="0aclaahqicXYThclH6alz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45341-4927-4FC9-BFE2-49EFD4E6C96E}">
  <dimension ref="A1:W17"/>
  <sheetViews>
    <sheetView workbookViewId="0">
      <selection activeCell="A5" sqref="A5:E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186</v>
      </c>
      <c r="B2" s="8">
        <f>M14</f>
        <v>2</v>
      </c>
      <c r="C2" s="8" t="str">
        <f>E17</f>
        <v>CHRZANOWSKI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2211398</v>
      </c>
      <c r="B16" s="4" t="s">
        <v>1824</v>
      </c>
      <c r="C16" s="5" t="s">
        <v>1825</v>
      </c>
      <c r="D16" s="6" t="s">
        <v>15</v>
      </c>
      <c r="E16" s="6" t="s">
        <v>408</v>
      </c>
      <c r="F16" s="6" t="s">
        <v>465</v>
      </c>
      <c r="G16" s="6" t="s">
        <v>1813</v>
      </c>
      <c r="H16" s="6" t="s">
        <v>465</v>
      </c>
      <c r="I16" s="6" t="s">
        <v>1758</v>
      </c>
      <c r="J16" s="6" t="s">
        <v>1759</v>
      </c>
      <c r="K16" s="7">
        <v>12</v>
      </c>
      <c r="L16" s="6">
        <v>528682</v>
      </c>
      <c r="M16" s="6">
        <v>253055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2211662</v>
      </c>
      <c r="B17" s="4" t="s">
        <v>1843</v>
      </c>
      <c r="C17" s="5" t="s">
        <v>1844</v>
      </c>
      <c r="D17" s="6" t="s">
        <v>15</v>
      </c>
      <c r="E17" s="6" t="s">
        <v>408</v>
      </c>
      <c r="F17" s="6" t="s">
        <v>465</v>
      </c>
      <c r="G17" s="6" t="s">
        <v>1813</v>
      </c>
      <c r="H17" s="6" t="s">
        <v>465</v>
      </c>
      <c r="I17" s="6" t="s">
        <v>1035</v>
      </c>
      <c r="J17" s="6" t="s">
        <v>1036</v>
      </c>
      <c r="K17" s="7">
        <v>15</v>
      </c>
      <c r="L17" s="6">
        <v>529462</v>
      </c>
      <c r="M17" s="6">
        <v>253042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+SomaO5ShdniWAV989V0gTjWXzmqs1sWd1OvMaUTe3UcIneu9IRvLYg0czNiZJ8Clovx/aD/Edw+erQDO1F1IA==" saltValue="zm080QgPMrIEIWRfm5ZK2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5186F-E708-4A19-A2DF-335769322B03}">
  <dimension ref="A1:W26"/>
  <sheetViews>
    <sheetView workbookViewId="0">
      <selection activeCell="L20" sqref="L20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185</v>
      </c>
      <c r="B2" s="8">
        <f>M14</f>
        <v>11</v>
      </c>
      <c r="C2" s="8" t="str">
        <f>E17</f>
        <v>BRZESKI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11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2179946</v>
      </c>
      <c r="B16" s="4" t="s">
        <v>1220</v>
      </c>
      <c r="C16" s="5" t="s">
        <v>1221</v>
      </c>
      <c r="D16" s="6" t="s">
        <v>15</v>
      </c>
      <c r="E16" s="6" t="s">
        <v>1219</v>
      </c>
      <c r="F16" s="6" t="s">
        <v>1222</v>
      </c>
      <c r="G16" s="6" t="s">
        <v>1223</v>
      </c>
      <c r="H16" s="6" t="s">
        <v>1224</v>
      </c>
      <c r="I16" s="6" t="s">
        <v>1225</v>
      </c>
      <c r="J16" s="6" t="s">
        <v>1226</v>
      </c>
      <c r="K16" s="7">
        <v>6</v>
      </c>
      <c r="L16" s="6">
        <v>615386</v>
      </c>
      <c r="M16" s="6">
        <v>242133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2184170</v>
      </c>
      <c r="B17" s="4" t="s">
        <v>1233</v>
      </c>
      <c r="C17" s="5" t="s">
        <v>1234</v>
      </c>
      <c r="D17" s="6" t="s">
        <v>15</v>
      </c>
      <c r="E17" s="6" t="s">
        <v>1219</v>
      </c>
      <c r="F17" s="6" t="s">
        <v>1222</v>
      </c>
      <c r="G17" s="6" t="s">
        <v>1235</v>
      </c>
      <c r="H17" s="6" t="s">
        <v>1236</v>
      </c>
      <c r="I17" s="6" t="s">
        <v>1237</v>
      </c>
      <c r="J17" s="6" t="s">
        <v>1238</v>
      </c>
      <c r="K17" s="7">
        <v>102</v>
      </c>
      <c r="L17" s="6">
        <v>615016</v>
      </c>
      <c r="M17" s="6">
        <v>232481</v>
      </c>
      <c r="N17" s="6">
        <v>1</v>
      </c>
      <c r="O17" s="37"/>
      <c r="P17" s="37"/>
      <c r="Q17" s="37"/>
      <c r="R17" s="38">
        <f t="shared" ref="R17:R26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6" si="3">ROUND(U17*0.23,2)</f>
        <v>0</v>
      </c>
      <c r="W17" s="39">
        <f t="shared" ref="W17:W22" si="4">ROUND(U17,2)+V17</f>
        <v>0</v>
      </c>
    </row>
    <row r="18" spans="1:23" x14ac:dyDescent="0.25">
      <c r="A18" s="4">
        <v>2190757</v>
      </c>
      <c r="B18" s="4" t="s">
        <v>1280</v>
      </c>
      <c r="C18" s="5" t="s">
        <v>1281</v>
      </c>
      <c r="D18" s="6" t="s">
        <v>15</v>
      </c>
      <c r="E18" s="6" t="s">
        <v>1219</v>
      </c>
      <c r="F18" s="6" t="s">
        <v>1158</v>
      </c>
      <c r="G18" s="6" t="s">
        <v>1282</v>
      </c>
      <c r="H18" s="6" t="s">
        <v>1283</v>
      </c>
      <c r="I18" s="6" t="s">
        <v>62</v>
      </c>
      <c r="J18" s="6" t="s">
        <v>22</v>
      </c>
      <c r="K18" s="7">
        <v>151</v>
      </c>
      <c r="L18" s="6">
        <v>626152</v>
      </c>
      <c r="M18" s="6">
        <v>228204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2191389</v>
      </c>
      <c r="B19" s="4" t="s">
        <v>1288</v>
      </c>
      <c r="C19" s="5" t="s">
        <v>1289</v>
      </c>
      <c r="D19" s="6" t="s">
        <v>15</v>
      </c>
      <c r="E19" s="6" t="s">
        <v>1219</v>
      </c>
      <c r="F19" s="6" t="s">
        <v>1158</v>
      </c>
      <c r="G19" s="6" t="s">
        <v>1286</v>
      </c>
      <c r="H19" s="6" t="s">
        <v>1287</v>
      </c>
      <c r="I19" s="6" t="s">
        <v>62</v>
      </c>
      <c r="J19" s="6" t="s">
        <v>22</v>
      </c>
      <c r="K19" s="7">
        <v>274</v>
      </c>
      <c r="L19" s="6">
        <v>624240</v>
      </c>
      <c r="M19" s="6">
        <v>230947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2192991</v>
      </c>
      <c r="B20" s="4" t="s">
        <v>1292</v>
      </c>
      <c r="C20" s="5" t="s">
        <v>1293</v>
      </c>
      <c r="D20" s="6" t="s">
        <v>15</v>
      </c>
      <c r="E20" s="6" t="s">
        <v>1219</v>
      </c>
      <c r="F20" s="6" t="s">
        <v>1158</v>
      </c>
      <c r="G20" s="6" t="s">
        <v>1294</v>
      </c>
      <c r="H20" s="6" t="s">
        <v>1295</v>
      </c>
      <c r="I20" s="6" t="s">
        <v>62</v>
      </c>
      <c r="J20" s="6" t="s">
        <v>22</v>
      </c>
      <c r="K20" s="7">
        <v>250</v>
      </c>
      <c r="L20" s="6">
        <v>625623</v>
      </c>
      <c r="M20" s="6">
        <v>233624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2194785</v>
      </c>
      <c r="B21" s="4" t="s">
        <v>1304</v>
      </c>
      <c r="C21" s="5" t="s">
        <v>1305</v>
      </c>
      <c r="D21" s="6" t="s">
        <v>15</v>
      </c>
      <c r="E21" s="6" t="s">
        <v>1219</v>
      </c>
      <c r="F21" s="6" t="s">
        <v>1298</v>
      </c>
      <c r="G21" s="6" t="s">
        <v>1306</v>
      </c>
      <c r="H21" s="6" t="s">
        <v>1307</v>
      </c>
      <c r="I21" s="6" t="s">
        <v>62</v>
      </c>
      <c r="J21" s="6" t="s">
        <v>22</v>
      </c>
      <c r="K21" s="7">
        <v>155</v>
      </c>
      <c r="L21" s="6">
        <v>613836</v>
      </c>
      <c r="M21" s="6">
        <v>224059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2195106</v>
      </c>
      <c r="B22" s="4" t="s">
        <v>1308</v>
      </c>
      <c r="C22" s="5" t="s">
        <v>1309</v>
      </c>
      <c r="D22" s="6" t="s">
        <v>15</v>
      </c>
      <c r="E22" s="6" t="s">
        <v>1219</v>
      </c>
      <c r="F22" s="6" t="s">
        <v>1298</v>
      </c>
      <c r="G22" s="6" t="s">
        <v>1310</v>
      </c>
      <c r="H22" s="6" t="s">
        <v>1311</v>
      </c>
      <c r="I22" s="6" t="s">
        <v>62</v>
      </c>
      <c r="J22" s="6" t="s">
        <v>22</v>
      </c>
      <c r="K22" s="7">
        <v>275</v>
      </c>
      <c r="L22" s="6">
        <v>618210</v>
      </c>
      <c r="M22" s="6">
        <v>224952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2195634</v>
      </c>
      <c r="B23" s="4" t="s">
        <v>1312</v>
      </c>
      <c r="C23" s="5" t="s">
        <v>1313</v>
      </c>
      <c r="D23" s="6" t="s">
        <v>15</v>
      </c>
      <c r="E23" s="6" t="s">
        <v>1219</v>
      </c>
      <c r="F23" s="6" t="s">
        <v>1298</v>
      </c>
      <c r="G23" s="6" t="s">
        <v>1314</v>
      </c>
      <c r="H23" s="6" t="s">
        <v>1315</v>
      </c>
      <c r="I23" s="6" t="s">
        <v>62</v>
      </c>
      <c r="J23" s="6" t="s">
        <v>22</v>
      </c>
      <c r="K23" s="7">
        <v>205</v>
      </c>
      <c r="L23" s="6">
        <v>614941</v>
      </c>
      <c r="M23" s="6">
        <v>229040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26" si="5">ROUND(Q23,2)+R23</f>
        <v>0</v>
      </c>
      <c r="T23" s="37"/>
      <c r="U23" s="37"/>
      <c r="V23" s="38">
        <f t="shared" si="3"/>
        <v>0</v>
      </c>
      <c r="W23" s="39">
        <f t="shared" ref="W23:W26" si="6">ROUND(U23,2)+V23</f>
        <v>0</v>
      </c>
    </row>
    <row r="24" spans="1:23" x14ac:dyDescent="0.25">
      <c r="A24" s="4">
        <v>2198426</v>
      </c>
      <c r="B24" s="4" t="s">
        <v>1451</v>
      </c>
      <c r="C24" s="5" t="s">
        <v>1452</v>
      </c>
      <c r="D24" s="6" t="s">
        <v>15</v>
      </c>
      <c r="E24" s="6" t="s">
        <v>1219</v>
      </c>
      <c r="F24" s="6" t="s">
        <v>1453</v>
      </c>
      <c r="G24" s="6" t="s">
        <v>1454</v>
      </c>
      <c r="H24" s="6" t="s">
        <v>1455</v>
      </c>
      <c r="I24" s="6" t="s">
        <v>62</v>
      </c>
      <c r="J24" s="6" t="s">
        <v>22</v>
      </c>
      <c r="K24" s="7">
        <v>111</v>
      </c>
      <c r="L24" s="6">
        <v>616709</v>
      </c>
      <c r="M24" s="6">
        <v>248359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2178722</v>
      </c>
      <c r="B25" s="4" t="s">
        <v>3629</v>
      </c>
      <c r="C25" s="5" t="s">
        <v>3630</v>
      </c>
      <c r="D25" s="6" t="s">
        <v>15</v>
      </c>
      <c r="E25" s="6" t="s">
        <v>1219</v>
      </c>
      <c r="F25" s="6" t="s">
        <v>1222</v>
      </c>
      <c r="G25" s="6" t="s">
        <v>3624</v>
      </c>
      <c r="H25" s="6" t="s">
        <v>1222</v>
      </c>
      <c r="I25" s="6" t="s">
        <v>3160</v>
      </c>
      <c r="J25" s="6" t="s">
        <v>3631</v>
      </c>
      <c r="K25" s="7">
        <v>2</v>
      </c>
      <c r="L25" s="6">
        <v>615613</v>
      </c>
      <c r="M25" s="6">
        <v>234283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2179270</v>
      </c>
      <c r="B26" s="4" t="s">
        <v>3632</v>
      </c>
      <c r="C26" s="5" t="s">
        <v>3633</v>
      </c>
      <c r="D26" s="6" t="s">
        <v>15</v>
      </c>
      <c r="E26" s="6" t="s">
        <v>1219</v>
      </c>
      <c r="F26" s="6" t="s">
        <v>1222</v>
      </c>
      <c r="G26" s="6" t="s">
        <v>3624</v>
      </c>
      <c r="H26" s="6" t="s">
        <v>1222</v>
      </c>
      <c r="I26" s="6" t="s">
        <v>3160</v>
      </c>
      <c r="J26" s="6" t="s">
        <v>3631</v>
      </c>
      <c r="K26" s="7" t="s">
        <v>3634</v>
      </c>
      <c r="L26" s="6">
        <v>615666</v>
      </c>
      <c r="M26" s="6">
        <v>234214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</sheetData>
  <sheetProtection algorithmName="SHA-512" hashValue="irTecYLILZK14t27hkRRR/yqOHwbIzb/N56wJp0RIBoFXDlZKYTURvx8IwRTvLpO+UgG9XRk9vTMsx2keCfjzw==" saltValue="l+Zr/z5nzxH8yOjQncmU1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AFB25-EC94-434B-8264-7F99679371D3}">
  <dimension ref="A1:W16"/>
  <sheetViews>
    <sheetView workbookViewId="0">
      <selection activeCell="A5" sqref="A5:E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184</v>
      </c>
      <c r="B2" s="8">
        <f>M14</f>
        <v>1</v>
      </c>
      <c r="C2" s="8" t="str">
        <f>E16</f>
        <v>BRZESKI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2182247</v>
      </c>
      <c r="B16" s="4" t="s">
        <v>1227</v>
      </c>
      <c r="C16" s="5" t="s">
        <v>1228</v>
      </c>
      <c r="D16" s="6" t="s">
        <v>15</v>
      </c>
      <c r="E16" s="6" t="s">
        <v>1219</v>
      </c>
      <c r="F16" s="6" t="s">
        <v>1222</v>
      </c>
      <c r="G16" s="6" t="s">
        <v>1229</v>
      </c>
      <c r="H16" s="6" t="s">
        <v>1230</v>
      </c>
      <c r="I16" s="6" t="s">
        <v>1231</v>
      </c>
      <c r="J16" s="6" t="s">
        <v>1232</v>
      </c>
      <c r="K16" s="7">
        <v>1</v>
      </c>
      <c r="L16" s="6">
        <v>612980</v>
      </c>
      <c r="M16" s="6">
        <v>234426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NoPTBDdq4MZwi3CsI0WjuuCwZUw0/uHjvVTi6dgB4PVMl9CaHAQ7Busj7LQ7wEOKke4OHLmj9gYyrSHaPF+TGw==" saltValue="63fcVDQeFCkDhKHWYZLbY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5781B-BE40-419E-8780-F186F5FCDF81}">
  <dimension ref="A1:W19"/>
  <sheetViews>
    <sheetView workbookViewId="0">
      <selection activeCell="A5" sqref="A5:E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183</v>
      </c>
      <c r="B2" s="8">
        <f>M14</f>
        <v>4</v>
      </c>
      <c r="C2" s="8" t="str">
        <f>E17</f>
        <v>BRZESKI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ROUND(SUM(Q16:Q353),2)*60</f>
        <v>0</v>
      </c>
      <c r="K4" s="9">
        <f>SUM(R16:R353)*60</f>
        <v>0</v>
      </c>
      <c r="L4" s="23">
        <f>SUM(S16:S353)*60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ROUND(SUM(U16:U353),2)*60</f>
        <v>0</v>
      </c>
      <c r="K5" s="9">
        <f>SUM(V16:V353)*60</f>
        <v>0</v>
      </c>
      <c r="L5" s="23">
        <f>SUM(W16:W353)*60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4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2191220</v>
      </c>
      <c r="B16" s="4" t="s">
        <v>1284</v>
      </c>
      <c r="C16" s="5" t="s">
        <v>1285</v>
      </c>
      <c r="D16" s="6" t="s">
        <v>15</v>
      </c>
      <c r="E16" s="6" t="s">
        <v>1219</v>
      </c>
      <c r="F16" s="6" t="s">
        <v>1158</v>
      </c>
      <c r="G16" s="6" t="s">
        <v>1286</v>
      </c>
      <c r="H16" s="6" t="s">
        <v>1287</v>
      </c>
      <c r="I16" s="6" t="s">
        <v>62</v>
      </c>
      <c r="J16" s="6" t="s">
        <v>22</v>
      </c>
      <c r="K16" s="7">
        <v>251</v>
      </c>
      <c r="L16" s="6">
        <v>624471</v>
      </c>
      <c r="M16" s="6">
        <v>230893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2191395</v>
      </c>
      <c r="B17" s="4" t="s">
        <v>1290</v>
      </c>
      <c r="C17" s="5" t="s">
        <v>1291</v>
      </c>
      <c r="D17" s="6" t="s">
        <v>15</v>
      </c>
      <c r="E17" s="6" t="s">
        <v>1219</v>
      </c>
      <c r="F17" s="6" t="s">
        <v>1158</v>
      </c>
      <c r="G17" s="6" t="s">
        <v>1286</v>
      </c>
      <c r="H17" s="6" t="s">
        <v>1287</v>
      </c>
      <c r="I17" s="6" t="s">
        <v>62</v>
      </c>
      <c r="J17" s="6" t="s">
        <v>22</v>
      </c>
      <c r="K17" s="7">
        <v>275</v>
      </c>
      <c r="L17" s="6">
        <v>624536</v>
      </c>
      <c r="M17" s="6">
        <v>230937</v>
      </c>
      <c r="N17" s="6">
        <v>1</v>
      </c>
      <c r="O17" s="37"/>
      <c r="P17" s="37"/>
      <c r="Q17" s="37"/>
      <c r="R17" s="38">
        <f t="shared" ref="R17:R19" si="1">ROUND(Q17*0.23,2)</f>
        <v>0</v>
      </c>
      <c r="S17" s="39">
        <f t="shared" ref="S17:S19" si="2">ROUND(Q17,2)+R17</f>
        <v>0</v>
      </c>
      <c r="T17" s="37"/>
      <c r="U17" s="37"/>
      <c r="V17" s="38">
        <f t="shared" ref="V17:V19" si="3">ROUND(U17*0.23,2)</f>
        <v>0</v>
      </c>
      <c r="W17" s="39">
        <f t="shared" ref="W17:W19" si="4">ROUND(U17,2)+V17</f>
        <v>0</v>
      </c>
    </row>
    <row r="18" spans="1:23" x14ac:dyDescent="0.25">
      <c r="A18" s="4">
        <v>2194419</v>
      </c>
      <c r="B18" s="4" t="s">
        <v>1301</v>
      </c>
      <c r="C18" s="5" t="s">
        <v>1302</v>
      </c>
      <c r="D18" s="6" t="s">
        <v>15</v>
      </c>
      <c r="E18" s="6" t="s">
        <v>1219</v>
      </c>
      <c r="F18" s="6" t="s">
        <v>1298</v>
      </c>
      <c r="G18" s="6" t="s">
        <v>1303</v>
      </c>
      <c r="H18" s="6" t="s">
        <v>1298</v>
      </c>
      <c r="I18" s="6" t="s">
        <v>62</v>
      </c>
      <c r="J18" s="6" t="s">
        <v>22</v>
      </c>
      <c r="K18" s="7">
        <v>336</v>
      </c>
      <c r="L18" s="6">
        <v>615327</v>
      </c>
      <c r="M18" s="6">
        <v>226635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2177789</v>
      </c>
      <c r="B19" s="4" t="s">
        <v>3625</v>
      </c>
      <c r="C19" s="5" t="s">
        <v>3626</v>
      </c>
      <c r="D19" s="6" t="s">
        <v>15</v>
      </c>
      <c r="E19" s="6" t="s">
        <v>1219</v>
      </c>
      <c r="F19" s="6" t="s">
        <v>1222</v>
      </c>
      <c r="G19" s="6" t="s">
        <v>3624</v>
      </c>
      <c r="H19" s="6" t="s">
        <v>1222</v>
      </c>
      <c r="I19" s="6" t="s">
        <v>3627</v>
      </c>
      <c r="J19" s="6" t="s">
        <v>3628</v>
      </c>
      <c r="K19" s="7">
        <v>23</v>
      </c>
      <c r="L19" s="6">
        <v>615517</v>
      </c>
      <c r="M19" s="6">
        <v>235082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</sheetData>
  <sheetProtection algorithmName="SHA-512" hashValue="bzxE4FOUSpy5CGIOnRt3uFwNxKInAsMBxGxxDT+0Mx+HFtluVWb8DpgEOpTIlfwKiG62kpoYRrkNNDaXL5GWHA==" saltValue="nWoNzZPortjs8OcmuZn+7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9EEC4-41A8-43E8-B5A0-16D5DE62A66B}">
  <dimension ref="A1:W18"/>
  <sheetViews>
    <sheetView topLeftCell="A10" workbookViewId="0">
      <selection activeCell="A19" sqref="A19:XFD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263</v>
      </c>
      <c r="B2" s="8">
        <f>M14</f>
        <v>3</v>
      </c>
      <c r="C2" s="8" t="str">
        <f>E17</f>
        <v>WADOWICKI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ROUND(SUM(Q16:Q352),2)*60</f>
        <v>0</v>
      </c>
      <c r="K4" s="9">
        <f>SUM(R16:R352)*60</f>
        <v>0</v>
      </c>
      <c r="L4" s="23">
        <f>SUM(S16:S352)*60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ROUND(SUM(U16:U352),2)*60</f>
        <v>0</v>
      </c>
      <c r="K5" s="9">
        <f>SUM(V16:V352)*60</f>
        <v>0</v>
      </c>
      <c r="L5" s="23">
        <f>SUM(W16:W352)*60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3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2757907</v>
      </c>
      <c r="B16" s="4" t="s">
        <v>294</v>
      </c>
      <c r="C16" s="5" t="s">
        <v>295</v>
      </c>
      <c r="D16" s="6" t="s">
        <v>15</v>
      </c>
      <c r="E16" s="6" t="s">
        <v>16</v>
      </c>
      <c r="F16" s="6" t="s">
        <v>282</v>
      </c>
      <c r="G16" s="6" t="s">
        <v>293</v>
      </c>
      <c r="H16" s="6" t="s">
        <v>282</v>
      </c>
      <c r="I16" s="6" t="s">
        <v>296</v>
      </c>
      <c r="J16" s="6" t="s">
        <v>297</v>
      </c>
      <c r="K16" s="6">
        <v>16</v>
      </c>
      <c r="L16" s="6">
        <v>534722</v>
      </c>
      <c r="M16" s="6">
        <v>225684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2743712</v>
      </c>
      <c r="B17" s="4" t="s">
        <v>1619</v>
      </c>
      <c r="C17" s="5" t="s">
        <v>1620</v>
      </c>
      <c r="D17" s="6" t="s">
        <v>15</v>
      </c>
      <c r="E17" s="6" t="s">
        <v>16</v>
      </c>
      <c r="F17" s="6" t="s">
        <v>101</v>
      </c>
      <c r="G17" s="6" t="s">
        <v>1616</v>
      </c>
      <c r="H17" s="6" t="s">
        <v>101</v>
      </c>
      <c r="I17" s="6" t="s">
        <v>649</v>
      </c>
      <c r="J17" s="6" t="s">
        <v>650</v>
      </c>
      <c r="K17" s="7">
        <v>3</v>
      </c>
      <c r="L17" s="6">
        <v>548872</v>
      </c>
      <c r="M17" s="6">
        <v>222572</v>
      </c>
      <c r="N17" s="6">
        <v>1</v>
      </c>
      <c r="O17" s="37"/>
      <c r="P17" s="37"/>
      <c r="Q17" s="37"/>
      <c r="R17" s="38">
        <f t="shared" ref="R17:R18" si="1">ROUND(Q17*0.23,2)</f>
        <v>0</v>
      </c>
      <c r="S17" s="39">
        <f t="shared" ref="S17:S18" si="2">ROUND(Q17,2)+R17</f>
        <v>0</v>
      </c>
      <c r="T17" s="37"/>
      <c r="U17" s="37"/>
      <c r="V17" s="38">
        <f t="shared" ref="V17:V18" si="3">ROUND(U17*0.23,2)</f>
        <v>0</v>
      </c>
      <c r="W17" s="39">
        <f t="shared" ref="W17:W18" si="4">ROUND(U17,2)+V17</f>
        <v>0</v>
      </c>
    </row>
    <row r="18" spans="1:23" x14ac:dyDescent="0.25">
      <c r="A18" s="4">
        <v>2744240</v>
      </c>
      <c r="B18" s="4" t="s">
        <v>1621</v>
      </c>
      <c r="C18" s="5" t="s">
        <v>1622</v>
      </c>
      <c r="D18" s="6" t="s">
        <v>15</v>
      </c>
      <c r="E18" s="6" t="s">
        <v>16</v>
      </c>
      <c r="F18" s="6" t="s">
        <v>101</v>
      </c>
      <c r="G18" s="6" t="s">
        <v>1616</v>
      </c>
      <c r="H18" s="6" t="s">
        <v>101</v>
      </c>
      <c r="I18" s="6" t="s">
        <v>1395</v>
      </c>
      <c r="J18" s="6" t="s">
        <v>1396</v>
      </c>
      <c r="K18" s="7">
        <v>14</v>
      </c>
      <c r="L18" s="6">
        <v>548803</v>
      </c>
      <c r="M18" s="6">
        <v>222756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</sheetData>
  <sheetProtection algorithmName="SHA-512" hashValue="EK39mMv+Tnsm7yMFtTNc0PFcKp1w5EEBTRp7tUJjgumY+IUwsubcTb+pGm0gnaz3zmATthsp+yq+9taHFsR+Hw==" saltValue="YAFc1GsXtFlxHBhgfo7A/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E55A-F731-4BF3-B7C2-062BEA66DA0D}">
  <dimension ref="A1:W17"/>
  <sheetViews>
    <sheetView workbookViewId="0">
      <selection activeCell="A4" sqref="A4:E4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182</v>
      </c>
      <c r="B2" s="8">
        <f>M14</f>
        <v>2</v>
      </c>
      <c r="C2" s="8" t="str">
        <f>E17</f>
        <v>BRZESKI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ROUND(SUM(Q16:Q351),2)*60</f>
        <v>0</v>
      </c>
      <c r="K4" s="9">
        <f>SUM(R16:R351)*60</f>
        <v>0</v>
      </c>
      <c r="L4" s="23">
        <f>SUM(S16:S351)*60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ROUND(SUM(U16:U351),2)*60</f>
        <v>0</v>
      </c>
      <c r="K5" s="9">
        <f>SUM(V16:V351)*60</f>
        <v>0</v>
      </c>
      <c r="L5" s="23">
        <f>SUM(W16:W351)*60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2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2186777</v>
      </c>
      <c r="B16" s="4" t="s">
        <v>1260</v>
      </c>
      <c r="C16" s="5" t="s">
        <v>1261</v>
      </c>
      <c r="D16" s="6" t="s">
        <v>15</v>
      </c>
      <c r="E16" s="6" t="s">
        <v>1219</v>
      </c>
      <c r="F16" s="6" t="s">
        <v>1259</v>
      </c>
      <c r="G16" s="6" t="s">
        <v>1262</v>
      </c>
      <c r="H16" s="6" t="s">
        <v>1259</v>
      </c>
      <c r="I16" s="6" t="s">
        <v>1263</v>
      </c>
      <c r="J16" s="6" t="s">
        <v>1264</v>
      </c>
      <c r="K16" s="7">
        <v>187</v>
      </c>
      <c r="L16" s="6">
        <v>620680</v>
      </c>
      <c r="M16" s="6">
        <v>218724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2186869</v>
      </c>
      <c r="B17" s="4" t="s">
        <v>1265</v>
      </c>
      <c r="C17" s="5" t="s">
        <v>1266</v>
      </c>
      <c r="D17" s="6" t="s">
        <v>15</v>
      </c>
      <c r="E17" s="6" t="s">
        <v>1219</v>
      </c>
      <c r="F17" s="6" t="s">
        <v>1259</v>
      </c>
      <c r="G17" s="6" t="s">
        <v>1262</v>
      </c>
      <c r="H17" s="6" t="s">
        <v>1259</v>
      </c>
      <c r="I17" s="6" t="s">
        <v>34</v>
      </c>
      <c r="J17" s="6" t="s">
        <v>35</v>
      </c>
      <c r="K17" s="7">
        <v>2</v>
      </c>
      <c r="L17" s="6">
        <v>620407</v>
      </c>
      <c r="M17" s="6">
        <v>219958</v>
      </c>
      <c r="N17" s="6">
        <v>1</v>
      </c>
      <c r="O17" s="37"/>
      <c r="P17" s="37"/>
      <c r="Q17" s="37"/>
      <c r="R17" s="38">
        <f t="shared" ref="R17" si="1">ROUND(Q17*0.23,2)</f>
        <v>0</v>
      </c>
      <c r="S17" s="39">
        <f t="shared" ref="S17" si="2">ROUND(Q17,2)+R17</f>
        <v>0</v>
      </c>
      <c r="T17" s="37"/>
      <c r="U17" s="37"/>
      <c r="V17" s="38">
        <f t="shared" ref="V17" si="3">ROUND(U17*0.23,2)</f>
        <v>0</v>
      </c>
      <c r="W17" s="39">
        <f t="shared" ref="W17" si="4">ROUND(U17,2)+V17</f>
        <v>0</v>
      </c>
    </row>
  </sheetData>
  <sheetProtection algorithmName="SHA-512" hashValue="kKIEC2GS6xIQ0zvwFFAu/ewqYW708+W5GRH2jBXON4tMd6K9b1hNjbyXE/+oZfdZL9o9lPwrhfQERiDmz7BmdA==" saltValue="EsqSU83zNcYcnU2PNftPk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5910F-4785-4481-BB7E-1796AED82BDC}">
  <dimension ref="A1:W16"/>
  <sheetViews>
    <sheetView workbookViewId="0">
      <selection activeCell="A5" sqref="A5:E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181</v>
      </c>
      <c r="B2" s="8">
        <f>M14</f>
        <v>1</v>
      </c>
      <c r="C2" s="8" t="str">
        <f>E16</f>
        <v>BRZESKI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ROUND(SUM(Q16:Q350),2)*60</f>
        <v>0</v>
      </c>
      <c r="K4" s="9">
        <f>SUM(R16:R350)*60</f>
        <v>0</v>
      </c>
      <c r="L4" s="23">
        <f>SUM(S16:S350)*60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ROUND(SUM(U16:U350),2)*60</f>
        <v>0</v>
      </c>
      <c r="K5" s="9">
        <f>SUM(V16:V350)*60</f>
        <v>0</v>
      </c>
      <c r="L5" s="23">
        <f>SUM(W16:W350)*60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7699547</v>
      </c>
      <c r="B16" s="4" t="s">
        <v>1296</v>
      </c>
      <c r="C16" s="5" t="s">
        <v>1297</v>
      </c>
      <c r="D16" s="6" t="s">
        <v>15</v>
      </c>
      <c r="E16" s="6" t="s">
        <v>1219</v>
      </c>
      <c r="F16" s="6" t="s">
        <v>1298</v>
      </c>
      <c r="G16" s="6" t="s">
        <v>1299</v>
      </c>
      <c r="H16" s="6" t="s">
        <v>1300</v>
      </c>
      <c r="I16" s="6" t="s">
        <v>62</v>
      </c>
      <c r="J16" s="6" t="s">
        <v>22</v>
      </c>
      <c r="K16" s="7">
        <v>58</v>
      </c>
      <c r="L16" s="6">
        <v>619884</v>
      </c>
      <c r="M16" s="6">
        <v>226368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</sheetData>
  <sheetProtection algorithmName="SHA-512" hashValue="OLpFEv6/+mQHsFjTpDgi6AkrslRKfQd1853gYJ/hOBLQ8pyY999OlazIbs2IMp6F7ZBIkQTqGz0IoOHGWekR2A==" saltValue="UCn11L/gHEPBWYcvzSWNP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4A25F-000F-4430-92DD-BB9EF528D370}">
  <dimension ref="A1:W34"/>
  <sheetViews>
    <sheetView workbookViewId="0">
      <selection activeCell="L22" sqref="L22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180</v>
      </c>
      <c r="B2" s="8">
        <f>M14</f>
        <v>19</v>
      </c>
      <c r="C2" s="8" t="str">
        <f>E17</f>
        <v>BOCHEŃSKI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19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2154472</v>
      </c>
      <c r="B16" s="4" t="s">
        <v>1203</v>
      </c>
      <c r="C16" s="5" t="s">
        <v>1204</v>
      </c>
      <c r="D16" s="6" t="s">
        <v>15</v>
      </c>
      <c r="E16" s="6" t="s">
        <v>670</v>
      </c>
      <c r="F16" s="6" t="s">
        <v>698</v>
      </c>
      <c r="G16" s="6" t="s">
        <v>1205</v>
      </c>
      <c r="H16" s="6" t="s">
        <v>1206</v>
      </c>
      <c r="I16" s="6" t="s">
        <v>62</v>
      </c>
      <c r="J16" s="6" t="s">
        <v>22</v>
      </c>
      <c r="K16" s="7">
        <v>64</v>
      </c>
      <c r="L16" s="6">
        <v>604759</v>
      </c>
      <c r="M16" s="6">
        <v>240959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2156125</v>
      </c>
      <c r="B17" s="4" t="s">
        <v>1211</v>
      </c>
      <c r="C17" s="5" t="s">
        <v>1212</v>
      </c>
      <c r="D17" s="6" t="s">
        <v>15</v>
      </c>
      <c r="E17" s="6" t="s">
        <v>670</v>
      </c>
      <c r="F17" s="6" t="s">
        <v>698</v>
      </c>
      <c r="G17" s="6" t="s">
        <v>1213</v>
      </c>
      <c r="H17" s="6" t="s">
        <v>1214</v>
      </c>
      <c r="I17" s="6" t="s">
        <v>62</v>
      </c>
      <c r="J17" s="6" t="s">
        <v>22</v>
      </c>
      <c r="K17" s="7">
        <v>67</v>
      </c>
      <c r="L17" s="6">
        <v>600173</v>
      </c>
      <c r="M17" s="6">
        <v>228432</v>
      </c>
      <c r="N17" s="6">
        <v>1</v>
      </c>
      <c r="O17" s="37"/>
      <c r="P17" s="37"/>
      <c r="Q17" s="37"/>
      <c r="R17" s="38">
        <f t="shared" ref="R17:R34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34" si="3">ROUND(U17*0.23,2)</f>
        <v>0</v>
      </c>
      <c r="W17" s="39">
        <f t="shared" ref="W17:W22" si="4">ROUND(U17,2)+V17</f>
        <v>0</v>
      </c>
    </row>
    <row r="18" spans="1:23" x14ac:dyDescent="0.25">
      <c r="A18" s="4">
        <v>2156613</v>
      </c>
      <c r="B18" s="4" t="s">
        <v>1215</v>
      </c>
      <c r="C18" s="5" t="s">
        <v>1216</v>
      </c>
      <c r="D18" s="6" t="s">
        <v>15</v>
      </c>
      <c r="E18" s="6" t="s">
        <v>670</v>
      </c>
      <c r="F18" s="6" t="s">
        <v>698</v>
      </c>
      <c r="G18" s="6" t="s">
        <v>1217</v>
      </c>
      <c r="H18" s="6" t="s">
        <v>583</v>
      </c>
      <c r="I18" s="6" t="s">
        <v>62</v>
      </c>
      <c r="J18" s="6" t="s">
        <v>22</v>
      </c>
      <c r="K18" s="7">
        <v>26</v>
      </c>
      <c r="L18" s="6">
        <v>600396</v>
      </c>
      <c r="M18" s="6">
        <v>229476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2163077</v>
      </c>
      <c r="B19" s="4" t="s">
        <v>1359</v>
      </c>
      <c r="C19" s="5" t="s">
        <v>1360</v>
      </c>
      <c r="D19" s="6" t="s">
        <v>15</v>
      </c>
      <c r="E19" s="6" t="s">
        <v>670</v>
      </c>
      <c r="F19" s="6" t="s">
        <v>1351</v>
      </c>
      <c r="G19" s="6" t="s">
        <v>1361</v>
      </c>
      <c r="H19" s="6" t="s">
        <v>1362</v>
      </c>
      <c r="I19" s="6" t="s">
        <v>62</v>
      </c>
      <c r="J19" s="6" t="s">
        <v>22</v>
      </c>
      <c r="K19" s="7">
        <v>100</v>
      </c>
      <c r="L19" s="6">
        <v>596458</v>
      </c>
      <c r="M19" s="6">
        <v>227636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2163047</v>
      </c>
      <c r="B20" s="4" t="s">
        <v>1363</v>
      </c>
      <c r="C20" s="5" t="s">
        <v>1364</v>
      </c>
      <c r="D20" s="6" t="s">
        <v>15</v>
      </c>
      <c r="E20" s="6" t="s">
        <v>670</v>
      </c>
      <c r="F20" s="6" t="s">
        <v>1351</v>
      </c>
      <c r="G20" s="6" t="s">
        <v>1361</v>
      </c>
      <c r="H20" s="6" t="s">
        <v>1362</v>
      </c>
      <c r="I20" s="6" t="s">
        <v>62</v>
      </c>
      <c r="J20" s="6" t="s">
        <v>22</v>
      </c>
      <c r="K20" s="7">
        <v>23</v>
      </c>
      <c r="L20" s="6">
        <v>596205</v>
      </c>
      <c r="M20" s="6">
        <v>227584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2165057</v>
      </c>
      <c r="B21" s="4" t="s">
        <v>1366</v>
      </c>
      <c r="C21" s="5" t="s">
        <v>1367</v>
      </c>
      <c r="D21" s="6" t="s">
        <v>15</v>
      </c>
      <c r="E21" s="6" t="s">
        <v>670</v>
      </c>
      <c r="F21" s="6" t="s">
        <v>1365</v>
      </c>
      <c r="G21" s="6" t="s">
        <v>1368</v>
      </c>
      <c r="H21" s="6" t="s">
        <v>1369</v>
      </c>
      <c r="I21" s="6" t="s">
        <v>62</v>
      </c>
      <c r="J21" s="6" t="s">
        <v>22</v>
      </c>
      <c r="K21" s="7">
        <v>81</v>
      </c>
      <c r="L21" s="6">
        <v>609191</v>
      </c>
      <c r="M21" s="6">
        <v>229094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2164647</v>
      </c>
      <c r="B22" s="4" t="s">
        <v>1370</v>
      </c>
      <c r="C22" s="5" t="s">
        <v>1371</v>
      </c>
      <c r="D22" s="6" t="s">
        <v>15</v>
      </c>
      <c r="E22" s="6" t="s">
        <v>670</v>
      </c>
      <c r="F22" s="6" t="s">
        <v>1365</v>
      </c>
      <c r="G22" s="6" t="s">
        <v>1372</v>
      </c>
      <c r="H22" s="6" t="s">
        <v>1365</v>
      </c>
      <c r="I22" s="6" t="s">
        <v>1373</v>
      </c>
      <c r="J22" s="6" t="s">
        <v>1374</v>
      </c>
      <c r="K22" s="7">
        <v>6</v>
      </c>
      <c r="L22" s="6">
        <v>604737</v>
      </c>
      <c r="M22" s="6">
        <v>228828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2164724</v>
      </c>
      <c r="B23" s="4" t="s">
        <v>1378</v>
      </c>
      <c r="C23" s="5" t="s">
        <v>1379</v>
      </c>
      <c r="D23" s="6" t="s">
        <v>15</v>
      </c>
      <c r="E23" s="6" t="s">
        <v>670</v>
      </c>
      <c r="F23" s="6" t="s">
        <v>1365</v>
      </c>
      <c r="G23" s="6" t="s">
        <v>1372</v>
      </c>
      <c r="H23" s="6" t="s">
        <v>1365</v>
      </c>
      <c r="I23" s="6" t="s">
        <v>34</v>
      </c>
      <c r="J23" s="6" t="s">
        <v>35</v>
      </c>
      <c r="K23" s="7">
        <v>1</v>
      </c>
      <c r="L23" s="6">
        <v>605072</v>
      </c>
      <c r="M23" s="6">
        <v>228115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:S34" si="5">ROUND(Q23,2)+R23</f>
        <v>0</v>
      </c>
      <c r="T23" s="37"/>
      <c r="U23" s="37"/>
      <c r="V23" s="38">
        <f t="shared" si="3"/>
        <v>0</v>
      </c>
      <c r="W23" s="39">
        <f t="shared" ref="W23:W34" si="6">ROUND(U23,2)+V23</f>
        <v>0</v>
      </c>
    </row>
    <row r="24" spans="1:23" x14ac:dyDescent="0.25">
      <c r="A24" s="4">
        <v>2167702</v>
      </c>
      <c r="B24" s="4" t="s">
        <v>1380</v>
      </c>
      <c r="C24" s="5" t="s">
        <v>1381</v>
      </c>
      <c r="D24" s="6" t="s">
        <v>15</v>
      </c>
      <c r="E24" s="6" t="s">
        <v>670</v>
      </c>
      <c r="F24" s="6" t="s">
        <v>1365</v>
      </c>
      <c r="G24" s="6" t="s">
        <v>1382</v>
      </c>
      <c r="H24" s="6" t="s">
        <v>1383</v>
      </c>
      <c r="I24" s="6" t="s">
        <v>62</v>
      </c>
      <c r="J24" s="6" t="s">
        <v>22</v>
      </c>
      <c r="K24" s="7">
        <v>480</v>
      </c>
      <c r="L24" s="6">
        <v>606311</v>
      </c>
      <c r="M24" s="6">
        <v>229472</v>
      </c>
      <c r="N24" s="6">
        <v>1</v>
      </c>
      <c r="O24" s="37"/>
      <c r="P24" s="37"/>
      <c r="Q24" s="37"/>
      <c r="R24" s="38">
        <f t="shared" si="1"/>
        <v>0</v>
      </c>
      <c r="S24" s="39">
        <f t="shared" si="5"/>
        <v>0</v>
      </c>
      <c r="T24" s="37"/>
      <c r="U24" s="37"/>
      <c r="V24" s="38">
        <f t="shared" si="3"/>
        <v>0</v>
      </c>
      <c r="W24" s="39">
        <f t="shared" si="6"/>
        <v>0</v>
      </c>
    </row>
    <row r="25" spans="1:23" x14ac:dyDescent="0.25">
      <c r="A25" s="4">
        <v>2168993</v>
      </c>
      <c r="B25" s="4" t="s">
        <v>1427</v>
      </c>
      <c r="C25" s="5" t="s">
        <v>1428</v>
      </c>
      <c r="D25" s="6" t="s">
        <v>15</v>
      </c>
      <c r="E25" s="6" t="s">
        <v>670</v>
      </c>
      <c r="F25" s="6" t="s">
        <v>1426</v>
      </c>
      <c r="G25" s="6" t="s">
        <v>1429</v>
      </c>
      <c r="H25" s="6" t="s">
        <v>271</v>
      </c>
      <c r="I25" s="6" t="s">
        <v>62</v>
      </c>
      <c r="J25" s="6" t="s">
        <v>22</v>
      </c>
      <c r="K25" s="7">
        <v>1</v>
      </c>
      <c r="L25" s="6">
        <v>611649</v>
      </c>
      <c r="M25" s="6">
        <v>241816</v>
      </c>
      <c r="N25" s="6">
        <v>1</v>
      </c>
      <c r="O25" s="37"/>
      <c r="P25" s="37"/>
      <c r="Q25" s="37"/>
      <c r="R25" s="38">
        <f t="shared" si="1"/>
        <v>0</v>
      </c>
      <c r="S25" s="39">
        <f t="shared" si="5"/>
        <v>0</v>
      </c>
      <c r="T25" s="37"/>
      <c r="U25" s="37"/>
      <c r="V25" s="38">
        <f t="shared" si="3"/>
        <v>0</v>
      </c>
      <c r="W25" s="39">
        <f t="shared" si="6"/>
        <v>0</v>
      </c>
    </row>
    <row r="26" spans="1:23" x14ac:dyDescent="0.25">
      <c r="A26" s="4">
        <v>9633166</v>
      </c>
      <c r="B26" s="4" t="s">
        <v>1430</v>
      </c>
      <c r="C26" s="5" t="s">
        <v>1431</v>
      </c>
      <c r="D26" s="6" t="s">
        <v>15</v>
      </c>
      <c r="E26" s="6" t="s">
        <v>670</v>
      </c>
      <c r="F26" s="6" t="s">
        <v>1426</v>
      </c>
      <c r="G26" s="6" t="s">
        <v>1432</v>
      </c>
      <c r="H26" s="6" t="s">
        <v>1433</v>
      </c>
      <c r="I26" s="6" t="s">
        <v>62</v>
      </c>
      <c r="J26" s="6" t="s">
        <v>22</v>
      </c>
      <c r="K26" s="7">
        <v>274</v>
      </c>
      <c r="L26" s="6">
        <v>610290</v>
      </c>
      <c r="M26" s="6">
        <v>236977</v>
      </c>
      <c r="N26" s="6">
        <v>1</v>
      </c>
      <c r="O26" s="37"/>
      <c r="P26" s="37"/>
      <c r="Q26" s="37"/>
      <c r="R26" s="38">
        <f t="shared" si="1"/>
        <v>0</v>
      </c>
      <c r="S26" s="39">
        <f t="shared" si="5"/>
        <v>0</v>
      </c>
      <c r="T26" s="37"/>
      <c r="U26" s="37"/>
      <c r="V26" s="38">
        <f t="shared" si="3"/>
        <v>0</v>
      </c>
      <c r="W26" s="39">
        <f t="shared" si="6"/>
        <v>0</v>
      </c>
    </row>
    <row r="27" spans="1:23" x14ac:dyDescent="0.25">
      <c r="A27" s="4">
        <v>2170059</v>
      </c>
      <c r="B27" s="4" t="s">
        <v>1434</v>
      </c>
      <c r="C27" s="5" t="s">
        <v>1435</v>
      </c>
      <c r="D27" s="6" t="s">
        <v>15</v>
      </c>
      <c r="E27" s="6" t="s">
        <v>670</v>
      </c>
      <c r="F27" s="6" t="s">
        <v>1426</v>
      </c>
      <c r="G27" s="6" t="s">
        <v>1436</v>
      </c>
      <c r="H27" s="6" t="s">
        <v>1437</v>
      </c>
      <c r="I27" s="6" t="s">
        <v>62</v>
      </c>
      <c r="J27" s="6" t="s">
        <v>22</v>
      </c>
      <c r="K27" s="7">
        <v>50</v>
      </c>
      <c r="L27" s="6">
        <v>608746</v>
      </c>
      <c r="M27" s="6">
        <v>234957</v>
      </c>
      <c r="N27" s="6">
        <v>1</v>
      </c>
      <c r="O27" s="37"/>
      <c r="P27" s="37"/>
      <c r="Q27" s="37"/>
      <c r="R27" s="38">
        <f t="shared" si="1"/>
        <v>0</v>
      </c>
      <c r="S27" s="39">
        <f t="shared" si="5"/>
        <v>0</v>
      </c>
      <c r="T27" s="37"/>
      <c r="U27" s="37"/>
      <c r="V27" s="38">
        <f t="shared" si="3"/>
        <v>0</v>
      </c>
      <c r="W27" s="39">
        <f t="shared" si="6"/>
        <v>0</v>
      </c>
    </row>
    <row r="28" spans="1:23" x14ac:dyDescent="0.25">
      <c r="A28" s="4">
        <v>2170107</v>
      </c>
      <c r="B28" s="4" t="s">
        <v>1438</v>
      </c>
      <c r="C28" s="5" t="s">
        <v>1439</v>
      </c>
      <c r="D28" s="6" t="s">
        <v>15</v>
      </c>
      <c r="E28" s="6" t="s">
        <v>670</v>
      </c>
      <c r="F28" s="6" t="s">
        <v>1426</v>
      </c>
      <c r="G28" s="6" t="s">
        <v>1440</v>
      </c>
      <c r="H28" s="6" t="s">
        <v>1441</v>
      </c>
      <c r="I28" s="6" t="s">
        <v>62</v>
      </c>
      <c r="J28" s="6" t="s">
        <v>22</v>
      </c>
      <c r="K28" s="7">
        <v>51</v>
      </c>
      <c r="L28" s="6">
        <v>609522</v>
      </c>
      <c r="M28" s="6">
        <v>244738</v>
      </c>
      <c r="N28" s="6">
        <v>1</v>
      </c>
      <c r="O28" s="37"/>
      <c r="P28" s="37"/>
      <c r="Q28" s="37"/>
      <c r="R28" s="38">
        <f t="shared" si="1"/>
        <v>0</v>
      </c>
      <c r="S28" s="39">
        <f t="shared" si="5"/>
        <v>0</v>
      </c>
      <c r="T28" s="37"/>
      <c r="U28" s="37"/>
      <c r="V28" s="38">
        <f t="shared" si="3"/>
        <v>0</v>
      </c>
      <c r="W28" s="39">
        <f t="shared" si="6"/>
        <v>0</v>
      </c>
    </row>
    <row r="29" spans="1:23" x14ac:dyDescent="0.25">
      <c r="A29" s="4">
        <v>2150108</v>
      </c>
      <c r="B29" s="4" t="s">
        <v>3582</v>
      </c>
      <c r="C29" s="5" t="s">
        <v>3583</v>
      </c>
      <c r="D29" s="6" t="s">
        <v>15</v>
      </c>
      <c r="E29" s="6" t="s">
        <v>670</v>
      </c>
      <c r="F29" s="6" t="s">
        <v>698</v>
      </c>
      <c r="G29" s="6" t="s">
        <v>3581</v>
      </c>
      <c r="H29" s="6" t="s">
        <v>698</v>
      </c>
      <c r="I29" s="6" t="s">
        <v>3584</v>
      </c>
      <c r="J29" s="6" t="s">
        <v>3585</v>
      </c>
      <c r="K29" s="7">
        <v>2</v>
      </c>
      <c r="L29" s="6">
        <v>602353</v>
      </c>
      <c r="M29" s="6">
        <v>234456</v>
      </c>
      <c r="N29" s="6">
        <v>1</v>
      </c>
      <c r="O29" s="37"/>
      <c r="P29" s="37"/>
      <c r="Q29" s="37"/>
      <c r="R29" s="38">
        <f t="shared" si="1"/>
        <v>0</v>
      </c>
      <c r="S29" s="39">
        <f t="shared" si="5"/>
        <v>0</v>
      </c>
      <c r="T29" s="37"/>
      <c r="U29" s="37"/>
      <c r="V29" s="38">
        <f t="shared" si="3"/>
        <v>0</v>
      </c>
      <c r="W29" s="39">
        <f t="shared" si="6"/>
        <v>0</v>
      </c>
    </row>
    <row r="30" spans="1:23" x14ac:dyDescent="0.25">
      <c r="A30" s="4">
        <v>2150109</v>
      </c>
      <c r="B30" s="4" t="s">
        <v>3586</v>
      </c>
      <c r="C30" s="5" t="s">
        <v>3587</v>
      </c>
      <c r="D30" s="6" t="s">
        <v>15</v>
      </c>
      <c r="E30" s="6" t="s">
        <v>670</v>
      </c>
      <c r="F30" s="6" t="s">
        <v>698</v>
      </c>
      <c r="G30" s="6" t="s">
        <v>3581</v>
      </c>
      <c r="H30" s="6" t="s">
        <v>698</v>
      </c>
      <c r="I30" s="6" t="s">
        <v>3584</v>
      </c>
      <c r="J30" s="6" t="s">
        <v>3585</v>
      </c>
      <c r="K30" s="7">
        <v>23</v>
      </c>
      <c r="L30" s="6">
        <v>602153</v>
      </c>
      <c r="M30" s="6">
        <v>234344</v>
      </c>
      <c r="N30" s="6">
        <v>1</v>
      </c>
      <c r="O30" s="37"/>
      <c r="P30" s="37"/>
      <c r="Q30" s="37"/>
      <c r="R30" s="38">
        <f t="shared" si="1"/>
        <v>0</v>
      </c>
      <c r="S30" s="39">
        <f t="shared" si="5"/>
        <v>0</v>
      </c>
      <c r="T30" s="37"/>
      <c r="U30" s="37"/>
      <c r="V30" s="38">
        <f t="shared" si="3"/>
        <v>0</v>
      </c>
      <c r="W30" s="39">
        <f t="shared" si="6"/>
        <v>0</v>
      </c>
    </row>
    <row r="31" spans="1:23" x14ac:dyDescent="0.25">
      <c r="A31" s="4">
        <v>2147836</v>
      </c>
      <c r="B31" s="4" t="s">
        <v>3592</v>
      </c>
      <c r="C31" s="5" t="s">
        <v>3593</v>
      </c>
      <c r="D31" s="6" t="s">
        <v>15</v>
      </c>
      <c r="E31" s="6" t="s">
        <v>670</v>
      </c>
      <c r="F31" s="6" t="s">
        <v>698</v>
      </c>
      <c r="G31" s="6" t="s">
        <v>3581</v>
      </c>
      <c r="H31" s="6" t="s">
        <v>698</v>
      </c>
      <c r="I31" s="6" t="s">
        <v>1134</v>
      </c>
      <c r="J31" s="6" t="s">
        <v>1135</v>
      </c>
      <c r="K31" s="7">
        <v>71</v>
      </c>
      <c r="L31" s="6">
        <v>601955</v>
      </c>
      <c r="M31" s="6">
        <v>233952</v>
      </c>
      <c r="N31" s="6">
        <v>1</v>
      </c>
      <c r="O31" s="37"/>
      <c r="P31" s="37"/>
      <c r="Q31" s="37"/>
      <c r="R31" s="38">
        <f t="shared" si="1"/>
        <v>0</v>
      </c>
      <c r="S31" s="39">
        <f t="shared" si="5"/>
        <v>0</v>
      </c>
      <c r="T31" s="37"/>
      <c r="U31" s="37"/>
      <c r="V31" s="38">
        <f t="shared" si="3"/>
        <v>0</v>
      </c>
      <c r="W31" s="39">
        <f t="shared" si="6"/>
        <v>0</v>
      </c>
    </row>
    <row r="32" spans="1:23" x14ac:dyDescent="0.25">
      <c r="A32" s="4">
        <v>2147851</v>
      </c>
      <c r="B32" s="4" t="s">
        <v>3600</v>
      </c>
      <c r="C32" s="5" t="s">
        <v>3601</v>
      </c>
      <c r="D32" s="6" t="s">
        <v>15</v>
      </c>
      <c r="E32" s="6" t="s">
        <v>670</v>
      </c>
      <c r="F32" s="6" t="s">
        <v>698</v>
      </c>
      <c r="G32" s="6" t="s">
        <v>3581</v>
      </c>
      <c r="H32" s="6" t="s">
        <v>698</v>
      </c>
      <c r="I32" s="6" t="s">
        <v>508</v>
      </c>
      <c r="J32" s="6" t="s">
        <v>64</v>
      </c>
      <c r="K32" s="7">
        <v>20</v>
      </c>
      <c r="L32" s="6">
        <v>601887</v>
      </c>
      <c r="M32" s="6">
        <v>234103</v>
      </c>
      <c r="N32" s="6">
        <v>1</v>
      </c>
      <c r="O32" s="37"/>
      <c r="P32" s="37"/>
      <c r="Q32" s="37"/>
      <c r="R32" s="38">
        <f t="shared" si="1"/>
        <v>0</v>
      </c>
      <c r="S32" s="39">
        <f t="shared" si="5"/>
        <v>0</v>
      </c>
      <c r="T32" s="37"/>
      <c r="U32" s="37"/>
      <c r="V32" s="38">
        <f t="shared" si="3"/>
        <v>0</v>
      </c>
      <c r="W32" s="39">
        <f t="shared" si="6"/>
        <v>0</v>
      </c>
    </row>
    <row r="33" spans="1:23" x14ac:dyDescent="0.25">
      <c r="A33" s="4">
        <v>2147487</v>
      </c>
      <c r="B33" s="4" t="s">
        <v>3606</v>
      </c>
      <c r="C33" s="5" t="s">
        <v>3607</v>
      </c>
      <c r="D33" s="6" t="s">
        <v>15</v>
      </c>
      <c r="E33" s="6" t="s">
        <v>670</v>
      </c>
      <c r="F33" s="6" t="s">
        <v>698</v>
      </c>
      <c r="G33" s="6" t="s">
        <v>3581</v>
      </c>
      <c r="H33" s="6" t="s">
        <v>698</v>
      </c>
      <c r="I33" s="6" t="s">
        <v>3608</v>
      </c>
      <c r="J33" s="6" t="s">
        <v>3609</v>
      </c>
      <c r="K33" s="7">
        <v>6</v>
      </c>
      <c r="L33" s="6">
        <v>602142</v>
      </c>
      <c r="M33" s="6">
        <v>234668</v>
      </c>
      <c r="N33" s="6">
        <v>1</v>
      </c>
      <c r="O33" s="37"/>
      <c r="P33" s="37"/>
      <c r="Q33" s="37"/>
      <c r="R33" s="38">
        <f t="shared" si="1"/>
        <v>0</v>
      </c>
      <c r="S33" s="39">
        <f t="shared" si="5"/>
        <v>0</v>
      </c>
      <c r="T33" s="37"/>
      <c r="U33" s="37"/>
      <c r="V33" s="38">
        <f t="shared" si="3"/>
        <v>0</v>
      </c>
      <c r="W33" s="39">
        <f t="shared" si="6"/>
        <v>0</v>
      </c>
    </row>
    <row r="34" spans="1:23" x14ac:dyDescent="0.25">
      <c r="A34" s="4">
        <v>2146640</v>
      </c>
      <c r="B34" s="4" t="s">
        <v>3616</v>
      </c>
      <c r="C34" s="5" t="s">
        <v>3617</v>
      </c>
      <c r="D34" s="6" t="s">
        <v>15</v>
      </c>
      <c r="E34" s="6" t="s">
        <v>670</v>
      </c>
      <c r="F34" s="6" t="s">
        <v>698</v>
      </c>
      <c r="G34" s="6" t="s">
        <v>3581</v>
      </c>
      <c r="H34" s="6" t="s">
        <v>698</v>
      </c>
      <c r="I34" s="6" t="s">
        <v>3618</v>
      </c>
      <c r="J34" s="6" t="s">
        <v>3619</v>
      </c>
      <c r="K34" s="7">
        <v>23</v>
      </c>
      <c r="L34" s="6">
        <v>601572</v>
      </c>
      <c r="M34" s="6">
        <v>234243</v>
      </c>
      <c r="N34" s="6">
        <v>1</v>
      </c>
      <c r="O34" s="37"/>
      <c r="P34" s="37"/>
      <c r="Q34" s="37"/>
      <c r="R34" s="38">
        <f t="shared" si="1"/>
        <v>0</v>
      </c>
      <c r="S34" s="39">
        <f t="shared" si="5"/>
        <v>0</v>
      </c>
      <c r="T34" s="37"/>
      <c r="U34" s="37"/>
      <c r="V34" s="38">
        <f t="shared" si="3"/>
        <v>0</v>
      </c>
      <c r="W34" s="39">
        <f t="shared" si="6"/>
        <v>0</v>
      </c>
    </row>
  </sheetData>
  <sheetProtection algorithmName="SHA-512" hashValue="WMTcWuRIZEWkYZgqBr9U9+6rVCll9sj0Pu1uzd2HNB0eF9Pc47t9SOU3S1Ks5LVMdnepXcdd5+lb/FWs12lWOQ==" saltValue="drZ7xS/DM0Z/GZGCHfMVl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9F7E1-B69F-4109-ABD2-8028663423B3}">
  <dimension ref="A1:W20"/>
  <sheetViews>
    <sheetView workbookViewId="0">
      <selection activeCell="A5" sqref="A5:E5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179</v>
      </c>
      <c r="B2" s="8">
        <f>M14</f>
        <v>5</v>
      </c>
      <c r="C2" s="8" t="str">
        <f>E17</f>
        <v>BOCHEŃSKI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ROUND(SUM(Q16:Q354),2)*60</f>
        <v>0</v>
      </c>
      <c r="K4" s="9">
        <f>SUM(R16:R354)*60</f>
        <v>0</v>
      </c>
      <c r="L4" s="23">
        <f>SUM(S16:S354)*60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ROUND(SUM(U16:U354),2)*60</f>
        <v>0</v>
      </c>
      <c r="K5" s="9">
        <f>SUM(V16:V354)*60</f>
        <v>0</v>
      </c>
      <c r="L5" s="23">
        <f>SUM(W16:W354)*60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5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2156038</v>
      </c>
      <c r="B16" s="4" t="s">
        <v>1207</v>
      </c>
      <c r="C16" s="5" t="s">
        <v>1208</v>
      </c>
      <c r="D16" s="6" t="s">
        <v>15</v>
      </c>
      <c r="E16" s="6" t="s">
        <v>670</v>
      </c>
      <c r="F16" s="6" t="s">
        <v>698</v>
      </c>
      <c r="G16" s="6" t="s">
        <v>1209</v>
      </c>
      <c r="H16" s="6" t="s">
        <v>1210</v>
      </c>
      <c r="I16" s="6" t="s">
        <v>62</v>
      </c>
      <c r="J16" s="6" t="s">
        <v>22</v>
      </c>
      <c r="K16" s="7">
        <v>112</v>
      </c>
      <c r="L16" s="6">
        <v>594777</v>
      </c>
      <c r="M16" s="6">
        <v>230380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2162955</v>
      </c>
      <c r="B17" s="4" t="s">
        <v>1352</v>
      </c>
      <c r="C17" s="5" t="s">
        <v>1353</v>
      </c>
      <c r="D17" s="6" t="s">
        <v>15</v>
      </c>
      <c r="E17" s="6" t="s">
        <v>670</v>
      </c>
      <c r="F17" s="6" t="s">
        <v>1351</v>
      </c>
      <c r="G17" s="6" t="s">
        <v>1354</v>
      </c>
      <c r="H17" s="6" t="s">
        <v>1351</v>
      </c>
      <c r="I17" s="6" t="s">
        <v>62</v>
      </c>
      <c r="J17" s="6" t="s">
        <v>22</v>
      </c>
      <c r="K17" s="7">
        <v>195</v>
      </c>
      <c r="L17" s="6">
        <v>592538</v>
      </c>
      <c r="M17" s="6">
        <v>222946</v>
      </c>
      <c r="N17" s="6">
        <v>1</v>
      </c>
      <c r="O17" s="37"/>
      <c r="P17" s="37"/>
      <c r="Q17" s="37"/>
      <c r="R17" s="38">
        <f t="shared" ref="R17:R20" si="1">ROUND(Q17*0.23,2)</f>
        <v>0</v>
      </c>
      <c r="S17" s="39">
        <f t="shared" ref="S17:S20" si="2">ROUND(Q17,2)+R17</f>
        <v>0</v>
      </c>
      <c r="T17" s="37"/>
      <c r="U17" s="37"/>
      <c r="V17" s="38">
        <f t="shared" ref="V17:V20" si="3">ROUND(U17*0.23,2)</f>
        <v>0</v>
      </c>
      <c r="W17" s="39">
        <f t="shared" ref="W17:W20" si="4">ROUND(U17,2)+V17</f>
        <v>0</v>
      </c>
    </row>
    <row r="18" spans="1:23" x14ac:dyDescent="0.25">
      <c r="A18" s="4">
        <v>2162757</v>
      </c>
      <c r="B18" s="4" t="s">
        <v>1355</v>
      </c>
      <c r="C18" s="5" t="s">
        <v>1356</v>
      </c>
      <c r="D18" s="6" t="s">
        <v>15</v>
      </c>
      <c r="E18" s="6" t="s">
        <v>670</v>
      </c>
      <c r="F18" s="6" t="s">
        <v>1351</v>
      </c>
      <c r="G18" s="6" t="s">
        <v>1354</v>
      </c>
      <c r="H18" s="6" t="s">
        <v>1351</v>
      </c>
      <c r="I18" s="6" t="s">
        <v>62</v>
      </c>
      <c r="J18" s="6" t="s">
        <v>22</v>
      </c>
      <c r="K18" s="7">
        <v>23</v>
      </c>
      <c r="L18" s="6">
        <v>592774</v>
      </c>
      <c r="M18" s="6">
        <v>222682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2164667</v>
      </c>
      <c r="B19" s="4" t="s">
        <v>1375</v>
      </c>
      <c r="C19" s="5" t="s">
        <v>1376</v>
      </c>
      <c r="D19" s="6" t="s">
        <v>15</v>
      </c>
      <c r="E19" s="6" t="s">
        <v>670</v>
      </c>
      <c r="F19" s="6" t="s">
        <v>1365</v>
      </c>
      <c r="G19" s="6" t="s">
        <v>1372</v>
      </c>
      <c r="H19" s="6" t="s">
        <v>1365</v>
      </c>
      <c r="I19" s="6" t="s">
        <v>1377</v>
      </c>
      <c r="J19" s="6" t="s">
        <v>35</v>
      </c>
      <c r="K19" s="7">
        <v>1</v>
      </c>
      <c r="L19" s="6">
        <v>605015</v>
      </c>
      <c r="M19" s="6">
        <v>228526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2151133</v>
      </c>
      <c r="B20" s="4" t="s">
        <v>3602</v>
      </c>
      <c r="C20" s="5" t="s">
        <v>3603</v>
      </c>
      <c r="D20" s="6" t="s">
        <v>15</v>
      </c>
      <c r="E20" s="6" t="s">
        <v>670</v>
      </c>
      <c r="F20" s="6" t="s">
        <v>698</v>
      </c>
      <c r="G20" s="6" t="s">
        <v>3581</v>
      </c>
      <c r="H20" s="6" t="s">
        <v>698</v>
      </c>
      <c r="I20" s="6" t="s">
        <v>3604</v>
      </c>
      <c r="J20" s="6" t="s">
        <v>3605</v>
      </c>
      <c r="K20" s="7">
        <v>1</v>
      </c>
      <c r="L20" s="6">
        <v>602540</v>
      </c>
      <c r="M20" s="6">
        <v>234667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</sheetData>
  <sheetProtection algorithmName="SHA-512" hashValue="v20Wg3om5/QOBTVbCUOqk9UWpcob95XyFVskptT7u4bjoXJoQF7K2dcClhTEYQBmUb2Z/5oBbF1GFNyXZNlUlg==" saltValue="jJO5h+QslCJLJa1jXgctn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5D3D-D61F-4AFD-96B8-E4D78CA68664}">
  <dimension ref="A1:W23"/>
  <sheetViews>
    <sheetView workbookViewId="0">
      <selection activeCell="A4" sqref="A4:E4"/>
    </sheetView>
  </sheetViews>
  <sheetFormatPr defaultRowHeight="15" x14ac:dyDescent="0.25"/>
  <cols>
    <col min="5" max="5" width="11.5703125" customWidth="1"/>
    <col min="6" max="6" width="10.85546875" customWidth="1"/>
    <col min="12" max="12" width="15.28515625" customWidth="1"/>
    <col min="15" max="15" width="17.28515625" customWidth="1"/>
    <col min="16" max="16" width="12.85546875" customWidth="1"/>
    <col min="17" max="17" width="21.140625" customWidth="1"/>
    <col min="19" max="19" width="15" customWidth="1"/>
    <col min="21" max="21" width="19.5703125" customWidth="1"/>
    <col min="23" max="23" width="14.5703125" customWidth="1"/>
  </cols>
  <sheetData>
    <row r="1" spans="1:23" ht="15.75" thickBot="1" x14ac:dyDescent="0.3">
      <c r="A1" s="8" t="s">
        <v>3662</v>
      </c>
      <c r="B1" s="8" t="s">
        <v>3664</v>
      </c>
      <c r="C1" s="8" t="s">
        <v>3666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>
        <v>178</v>
      </c>
      <c r="B2" s="8">
        <f>M14</f>
        <v>8</v>
      </c>
      <c r="C2" s="8" t="str">
        <f>E17</f>
        <v>BOCHEŃSKI</v>
      </c>
      <c r="D2" s="8"/>
      <c r="E2" s="8"/>
      <c r="F2" s="8"/>
      <c r="G2" s="71" t="s">
        <v>3670</v>
      </c>
      <c r="H2" s="72"/>
      <c r="I2" s="73"/>
      <c r="J2" s="74" t="s">
        <v>3671</v>
      </c>
      <c r="K2" s="75"/>
      <c r="L2" s="76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3672</v>
      </c>
      <c r="G3" s="14" t="s">
        <v>3673</v>
      </c>
      <c r="H3" s="8" t="s">
        <v>3674</v>
      </c>
      <c r="I3" s="15" t="s">
        <v>3675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3676</v>
      </c>
      <c r="Q3" s="8" t="s">
        <v>3677</v>
      </c>
      <c r="R3" s="11"/>
      <c r="S3" s="8"/>
      <c r="T3" s="8"/>
      <c r="U3" s="8"/>
      <c r="V3" s="8"/>
    </row>
    <row r="4" spans="1:23" ht="45" x14ac:dyDescent="0.25">
      <c r="A4" s="77" t="s">
        <v>3678</v>
      </c>
      <c r="B4" s="77"/>
      <c r="C4" s="77"/>
      <c r="D4" s="77"/>
      <c r="E4" s="77"/>
      <c r="F4" s="19" t="s">
        <v>3679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ROUND(SUM(Q16:Q356),2)*60</f>
        <v>0</v>
      </c>
      <c r="K4" s="9">
        <f>SUM(R16:R356)*60</f>
        <v>0</v>
      </c>
      <c r="L4" s="23">
        <f>SUM(S16:S356)*60</f>
        <v>0</v>
      </c>
      <c r="M4" s="11"/>
      <c r="N4" s="65" t="s">
        <v>3680</v>
      </c>
      <c r="O4" s="66"/>
      <c r="P4" s="24">
        <v>1</v>
      </c>
      <c r="Q4" s="47"/>
      <c r="R4" s="48"/>
      <c r="S4" s="48"/>
      <c r="T4" s="48"/>
      <c r="U4" s="48"/>
      <c r="V4" s="49"/>
    </row>
    <row r="5" spans="1:23" ht="45" x14ac:dyDescent="0.25">
      <c r="A5" s="77" t="s">
        <v>3681</v>
      </c>
      <c r="B5" s="77"/>
      <c r="C5" s="77"/>
      <c r="D5" s="77"/>
      <c r="E5" s="77"/>
      <c r="F5" s="19" t="s">
        <v>3682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ROUND(SUM(U16:U356),2)*60</f>
        <v>0</v>
      </c>
      <c r="K5" s="9">
        <f>SUM(V16:V356)*60</f>
        <v>0</v>
      </c>
      <c r="L5" s="23">
        <f>SUM(W16:W356)*60</f>
        <v>0</v>
      </c>
      <c r="M5" s="11"/>
      <c r="N5" s="65"/>
      <c r="O5" s="66"/>
      <c r="P5" s="24">
        <v>2</v>
      </c>
      <c r="Q5" s="47"/>
      <c r="R5" s="48"/>
      <c r="S5" s="48"/>
      <c r="T5" s="48"/>
      <c r="U5" s="48"/>
      <c r="V5" s="49"/>
    </row>
    <row r="6" spans="1:23" ht="68.25" x14ac:dyDescent="0.25">
      <c r="A6" s="67" t="s">
        <v>3683</v>
      </c>
      <c r="B6" s="67"/>
      <c r="C6" s="67"/>
      <c r="D6" s="67"/>
      <c r="E6" s="67"/>
      <c r="F6" s="10" t="s">
        <v>3684</v>
      </c>
      <c r="G6" s="25"/>
      <c r="H6" s="21">
        <f t="shared" ref="H6:H10" si="0">G6*0.23</f>
        <v>0</v>
      </c>
      <c r="I6" s="26">
        <f>ROUND(G6+H6,2)</f>
        <v>0</v>
      </c>
      <c r="J6" s="68" t="s">
        <v>3685</v>
      </c>
      <c r="K6" s="69"/>
      <c r="L6" s="70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7" t="s">
        <v>3686</v>
      </c>
      <c r="B7" s="67"/>
      <c r="C7" s="67"/>
      <c r="D7" s="67"/>
      <c r="E7" s="67"/>
      <c r="F7" s="10" t="s">
        <v>3687</v>
      </c>
      <c r="G7" s="25"/>
      <c r="H7" s="21">
        <f t="shared" si="0"/>
        <v>0</v>
      </c>
      <c r="I7" s="26">
        <f>ROUND(G7+H7,2)</f>
        <v>0</v>
      </c>
      <c r="J7" s="68" t="s">
        <v>3685</v>
      </c>
      <c r="K7" s="69"/>
      <c r="L7" s="70"/>
      <c r="M7" s="11"/>
      <c r="N7" s="11"/>
      <c r="O7" s="11"/>
      <c r="P7" s="18" t="s">
        <v>3676</v>
      </c>
      <c r="Q7" s="8" t="s">
        <v>3677</v>
      </c>
      <c r="R7" s="11"/>
      <c r="S7" s="12"/>
      <c r="T7" s="12"/>
      <c r="U7" s="11"/>
      <c r="V7" s="11"/>
    </row>
    <row r="8" spans="1:23" ht="45.75" x14ac:dyDescent="0.25">
      <c r="A8" s="67" t="s">
        <v>3688</v>
      </c>
      <c r="B8" s="67"/>
      <c r="C8" s="67"/>
      <c r="D8" s="67"/>
      <c r="E8" s="67"/>
      <c r="F8" s="10" t="s">
        <v>3689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5" t="s">
        <v>3690</v>
      </c>
      <c r="O8" s="66"/>
      <c r="P8" s="24">
        <v>1</v>
      </c>
      <c r="Q8" s="47"/>
      <c r="R8" s="48"/>
      <c r="S8" s="48"/>
      <c r="T8" s="48"/>
      <c r="U8" s="48"/>
      <c r="V8" s="49"/>
    </row>
    <row r="9" spans="1:23" ht="45.75" x14ac:dyDescent="0.25">
      <c r="A9" s="50" t="s">
        <v>3691</v>
      </c>
      <c r="B9" s="50"/>
      <c r="C9" s="50"/>
      <c r="D9" s="50"/>
      <c r="E9" s="50"/>
      <c r="F9" s="10" t="s">
        <v>3692</v>
      </c>
      <c r="G9" s="25"/>
      <c r="H9" s="21">
        <f t="shared" si="0"/>
        <v>0</v>
      </c>
      <c r="I9" s="26">
        <f>ROUND(G9+H9,2)</f>
        <v>0</v>
      </c>
      <c r="J9" s="51" t="s">
        <v>3685</v>
      </c>
      <c r="K9" s="52"/>
      <c r="L9" s="53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50" t="s">
        <v>3693</v>
      </c>
      <c r="B10" s="50"/>
      <c r="C10" s="50"/>
      <c r="D10" s="50"/>
      <c r="E10" s="50"/>
      <c r="F10" s="10" t="s">
        <v>3694</v>
      </c>
      <c r="G10" s="29"/>
      <c r="H10" s="30">
        <f t="shared" si="0"/>
        <v>0</v>
      </c>
      <c r="I10" s="26">
        <f>ROUND(G10+H10,2)</f>
        <v>0</v>
      </c>
      <c r="J10" s="54" t="s">
        <v>3685</v>
      </c>
      <c r="K10" s="55"/>
      <c r="L10" s="56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7"/>
      <c r="J11" s="58"/>
      <c r="K11" s="58"/>
      <c r="L11" s="59"/>
      <c r="M11" s="32" t="s">
        <v>3695</v>
      </c>
      <c r="N11" s="33"/>
      <c r="O11" s="8"/>
      <c r="P11" s="8"/>
      <c r="Q11" s="8"/>
      <c r="R11" s="8"/>
      <c r="S11" s="8"/>
      <c r="T11" s="8"/>
      <c r="U11" s="8"/>
      <c r="V11" s="34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5" t="s">
        <v>3696</v>
      </c>
      <c r="I12" s="60"/>
      <c r="J12" s="61"/>
      <c r="K12" s="61"/>
      <c r="L12" s="62"/>
      <c r="M12" s="63" t="s">
        <v>3697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3" ht="15.75" thickTop="1" x14ac:dyDescent="0.25"/>
    <row r="14" spans="1:23" ht="3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f>SUM(N16:N1048576)</f>
        <v>8</v>
      </c>
      <c r="N14" s="11"/>
      <c r="O14" s="11"/>
      <c r="P14" s="45" t="s">
        <v>3698</v>
      </c>
      <c r="Q14" s="46"/>
      <c r="R14" s="46"/>
      <c r="S14" s="46"/>
      <c r="T14" s="45" t="s">
        <v>3699</v>
      </c>
      <c r="U14" s="46"/>
      <c r="V14" s="46"/>
      <c r="W14" s="46"/>
    </row>
    <row r="15" spans="1:23" ht="78.75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3660</v>
      </c>
      <c r="O15" s="36" t="s">
        <v>3700</v>
      </c>
      <c r="P15" s="36" t="s">
        <v>3701</v>
      </c>
      <c r="Q15" s="36" t="s">
        <v>3702</v>
      </c>
      <c r="R15" s="36" t="s">
        <v>3703</v>
      </c>
      <c r="S15" s="36" t="s">
        <v>3704</v>
      </c>
      <c r="T15" s="36" t="s">
        <v>3705</v>
      </c>
      <c r="U15" s="36" t="s">
        <v>3702</v>
      </c>
      <c r="V15" s="36" t="s">
        <v>3703</v>
      </c>
      <c r="W15" s="36" t="s">
        <v>3704</v>
      </c>
    </row>
    <row r="16" spans="1:23" x14ac:dyDescent="0.25">
      <c r="A16" s="4">
        <v>2162964</v>
      </c>
      <c r="B16" s="4" t="s">
        <v>1357</v>
      </c>
      <c r="C16" s="5" t="s">
        <v>1358</v>
      </c>
      <c r="D16" s="6" t="s">
        <v>15</v>
      </c>
      <c r="E16" s="6" t="s">
        <v>670</v>
      </c>
      <c r="F16" s="6" t="s">
        <v>1351</v>
      </c>
      <c r="G16" s="6" t="s">
        <v>1354</v>
      </c>
      <c r="H16" s="6" t="s">
        <v>1351</v>
      </c>
      <c r="I16" s="6" t="s">
        <v>62</v>
      </c>
      <c r="J16" s="6" t="s">
        <v>22</v>
      </c>
      <c r="K16" s="7">
        <v>32</v>
      </c>
      <c r="L16" s="6">
        <v>592779</v>
      </c>
      <c r="M16" s="6">
        <v>222843</v>
      </c>
      <c r="N16" s="6">
        <v>1</v>
      </c>
      <c r="O16" s="37"/>
      <c r="P16" s="37"/>
      <c r="Q16" s="37"/>
      <c r="R16" s="38">
        <f>ROUND(Q16*0.23,2)</f>
        <v>0</v>
      </c>
      <c r="S16" s="39">
        <f>ROUND(Q16,2)+R16</f>
        <v>0</v>
      </c>
      <c r="T16" s="37"/>
      <c r="U16" s="37"/>
      <c r="V16" s="38">
        <f>ROUND(U16*0.23,2)</f>
        <v>0</v>
      </c>
      <c r="W16" s="39">
        <f>ROUND(U16,2)+V16</f>
        <v>0</v>
      </c>
    </row>
    <row r="17" spans="1:23" x14ac:dyDescent="0.25">
      <c r="A17" s="4">
        <v>2150094</v>
      </c>
      <c r="B17" s="4" t="s">
        <v>3579</v>
      </c>
      <c r="C17" s="5" t="s">
        <v>3580</v>
      </c>
      <c r="D17" s="6" t="s">
        <v>15</v>
      </c>
      <c r="E17" s="6" t="s">
        <v>670</v>
      </c>
      <c r="F17" s="6" t="s">
        <v>698</v>
      </c>
      <c r="G17" s="6" t="s">
        <v>3581</v>
      </c>
      <c r="H17" s="6" t="s">
        <v>698</v>
      </c>
      <c r="I17" s="6" t="s">
        <v>2014</v>
      </c>
      <c r="J17" s="6" t="s">
        <v>2015</v>
      </c>
      <c r="K17" s="7">
        <v>1</v>
      </c>
      <c r="L17" s="6">
        <v>602340</v>
      </c>
      <c r="M17" s="6">
        <v>234556</v>
      </c>
      <c r="N17" s="6">
        <v>1</v>
      </c>
      <c r="O17" s="37"/>
      <c r="P17" s="37"/>
      <c r="Q17" s="37"/>
      <c r="R17" s="38">
        <f t="shared" ref="R17:R23" si="1">ROUND(Q17*0.23,2)</f>
        <v>0</v>
      </c>
      <c r="S17" s="39">
        <f t="shared" ref="S17:S22" si="2">ROUND(Q17,2)+R17</f>
        <v>0</v>
      </c>
      <c r="T17" s="37"/>
      <c r="U17" s="37"/>
      <c r="V17" s="38">
        <f t="shared" ref="V17:V23" si="3">ROUND(U17*0.23,2)</f>
        <v>0</v>
      </c>
      <c r="W17" s="39">
        <f t="shared" ref="W17:W22" si="4">ROUND(U17,2)+V17</f>
        <v>0</v>
      </c>
    </row>
    <row r="18" spans="1:23" x14ac:dyDescent="0.25">
      <c r="A18" s="4">
        <v>2150526</v>
      </c>
      <c r="B18" s="4" t="s">
        <v>3588</v>
      </c>
      <c r="C18" s="5" t="s">
        <v>3589</v>
      </c>
      <c r="D18" s="6" t="s">
        <v>15</v>
      </c>
      <c r="E18" s="6" t="s">
        <v>670</v>
      </c>
      <c r="F18" s="6" t="s">
        <v>698</v>
      </c>
      <c r="G18" s="6" t="s">
        <v>3581</v>
      </c>
      <c r="H18" s="6" t="s">
        <v>698</v>
      </c>
      <c r="I18" s="6" t="s">
        <v>3590</v>
      </c>
      <c r="J18" s="6" t="s">
        <v>3591</v>
      </c>
      <c r="K18" s="7">
        <v>12</v>
      </c>
      <c r="L18" s="6">
        <v>601127</v>
      </c>
      <c r="M18" s="6">
        <v>234060</v>
      </c>
      <c r="N18" s="6">
        <v>1</v>
      </c>
      <c r="O18" s="37"/>
      <c r="P18" s="37"/>
      <c r="Q18" s="37"/>
      <c r="R18" s="38">
        <f t="shared" si="1"/>
        <v>0</v>
      </c>
      <c r="S18" s="39">
        <f t="shared" si="2"/>
        <v>0</v>
      </c>
      <c r="T18" s="37"/>
      <c r="U18" s="37"/>
      <c r="V18" s="38">
        <f t="shared" si="3"/>
        <v>0</v>
      </c>
      <c r="W18" s="39">
        <f t="shared" si="4"/>
        <v>0</v>
      </c>
    </row>
    <row r="19" spans="1:23" x14ac:dyDescent="0.25">
      <c r="A19" s="4">
        <v>2150654</v>
      </c>
      <c r="B19" s="4" t="s">
        <v>3594</v>
      </c>
      <c r="C19" s="5" t="s">
        <v>3595</v>
      </c>
      <c r="D19" s="6" t="s">
        <v>15</v>
      </c>
      <c r="E19" s="6" t="s">
        <v>670</v>
      </c>
      <c r="F19" s="6" t="s">
        <v>698</v>
      </c>
      <c r="G19" s="6" t="s">
        <v>3581</v>
      </c>
      <c r="H19" s="6" t="s">
        <v>698</v>
      </c>
      <c r="I19" s="6" t="s">
        <v>3596</v>
      </c>
      <c r="J19" s="6" t="s">
        <v>3597</v>
      </c>
      <c r="K19" s="7">
        <v>27</v>
      </c>
      <c r="L19" s="6">
        <v>603284</v>
      </c>
      <c r="M19" s="6">
        <v>234566</v>
      </c>
      <c r="N19" s="6">
        <v>1</v>
      </c>
      <c r="O19" s="37"/>
      <c r="P19" s="37"/>
      <c r="Q19" s="37"/>
      <c r="R19" s="38">
        <f t="shared" si="1"/>
        <v>0</v>
      </c>
      <c r="S19" s="39">
        <f t="shared" si="2"/>
        <v>0</v>
      </c>
      <c r="T19" s="37"/>
      <c r="U19" s="37"/>
      <c r="V19" s="38">
        <f t="shared" si="3"/>
        <v>0</v>
      </c>
      <c r="W19" s="39">
        <f t="shared" si="4"/>
        <v>0</v>
      </c>
    </row>
    <row r="20" spans="1:23" x14ac:dyDescent="0.25">
      <c r="A20" s="4">
        <v>2150655</v>
      </c>
      <c r="B20" s="4" t="s">
        <v>3598</v>
      </c>
      <c r="C20" s="5" t="s">
        <v>3599</v>
      </c>
      <c r="D20" s="6" t="s">
        <v>15</v>
      </c>
      <c r="E20" s="6" t="s">
        <v>670</v>
      </c>
      <c r="F20" s="6" t="s">
        <v>698</v>
      </c>
      <c r="G20" s="6" t="s">
        <v>3581</v>
      </c>
      <c r="H20" s="6" t="s">
        <v>698</v>
      </c>
      <c r="I20" s="6" t="s">
        <v>3596</v>
      </c>
      <c r="J20" s="6" t="s">
        <v>3597</v>
      </c>
      <c r="K20" s="7">
        <v>29</v>
      </c>
      <c r="L20" s="6">
        <v>603310</v>
      </c>
      <c r="M20" s="6">
        <v>234568</v>
      </c>
      <c r="N20" s="6">
        <v>1</v>
      </c>
      <c r="O20" s="37"/>
      <c r="P20" s="37"/>
      <c r="Q20" s="37"/>
      <c r="R20" s="38">
        <f t="shared" si="1"/>
        <v>0</v>
      </c>
      <c r="S20" s="39">
        <f t="shared" si="2"/>
        <v>0</v>
      </c>
      <c r="T20" s="37"/>
      <c r="U20" s="37"/>
      <c r="V20" s="38">
        <f t="shared" si="3"/>
        <v>0</v>
      </c>
      <c r="W20" s="39">
        <f t="shared" si="4"/>
        <v>0</v>
      </c>
    </row>
    <row r="21" spans="1:23" x14ac:dyDescent="0.25">
      <c r="A21" s="4">
        <v>2151593</v>
      </c>
      <c r="B21" s="4" t="s">
        <v>3610</v>
      </c>
      <c r="C21" s="5" t="s">
        <v>3611</v>
      </c>
      <c r="D21" s="6" t="s">
        <v>15</v>
      </c>
      <c r="E21" s="6" t="s">
        <v>670</v>
      </c>
      <c r="F21" s="6" t="s">
        <v>698</v>
      </c>
      <c r="G21" s="6" t="s">
        <v>3581</v>
      </c>
      <c r="H21" s="6" t="s">
        <v>698</v>
      </c>
      <c r="I21" s="6" t="s">
        <v>3612</v>
      </c>
      <c r="J21" s="6" t="s">
        <v>3613</v>
      </c>
      <c r="K21" s="7">
        <v>1</v>
      </c>
      <c r="L21" s="6">
        <v>602095</v>
      </c>
      <c r="M21" s="6">
        <v>234448</v>
      </c>
      <c r="N21" s="6">
        <v>1</v>
      </c>
      <c r="O21" s="37"/>
      <c r="P21" s="37"/>
      <c r="Q21" s="37"/>
      <c r="R21" s="38">
        <f t="shared" si="1"/>
        <v>0</v>
      </c>
      <c r="S21" s="39">
        <f t="shared" si="2"/>
        <v>0</v>
      </c>
      <c r="T21" s="37"/>
      <c r="U21" s="37"/>
      <c r="V21" s="38">
        <f t="shared" si="3"/>
        <v>0</v>
      </c>
      <c r="W21" s="39">
        <f t="shared" si="4"/>
        <v>0</v>
      </c>
    </row>
    <row r="22" spans="1:23" x14ac:dyDescent="0.25">
      <c r="A22" s="4">
        <v>2151595</v>
      </c>
      <c r="B22" s="4" t="s">
        <v>3614</v>
      </c>
      <c r="C22" s="5" t="s">
        <v>3615</v>
      </c>
      <c r="D22" s="6" t="s">
        <v>15</v>
      </c>
      <c r="E22" s="6" t="s">
        <v>670</v>
      </c>
      <c r="F22" s="6" t="s">
        <v>698</v>
      </c>
      <c r="G22" s="6" t="s">
        <v>3581</v>
      </c>
      <c r="H22" s="6" t="s">
        <v>698</v>
      </c>
      <c r="I22" s="6" t="s">
        <v>3612</v>
      </c>
      <c r="J22" s="6" t="s">
        <v>3613</v>
      </c>
      <c r="K22" s="7" t="s">
        <v>1041</v>
      </c>
      <c r="L22" s="6">
        <v>602016</v>
      </c>
      <c r="M22" s="6">
        <v>234452</v>
      </c>
      <c r="N22" s="6">
        <v>1</v>
      </c>
      <c r="O22" s="37"/>
      <c r="P22" s="37"/>
      <c r="Q22" s="37"/>
      <c r="R22" s="38">
        <f t="shared" si="1"/>
        <v>0</v>
      </c>
      <c r="S22" s="39">
        <f t="shared" si="2"/>
        <v>0</v>
      </c>
      <c r="T22" s="37"/>
      <c r="U22" s="37"/>
      <c r="V22" s="38">
        <f t="shared" si="3"/>
        <v>0</v>
      </c>
      <c r="W22" s="39">
        <f t="shared" si="4"/>
        <v>0</v>
      </c>
    </row>
    <row r="23" spans="1:23" x14ac:dyDescent="0.25">
      <c r="A23" s="4">
        <v>2151998</v>
      </c>
      <c r="B23" s="4" t="s">
        <v>3620</v>
      </c>
      <c r="C23" s="5" t="s">
        <v>3621</v>
      </c>
      <c r="D23" s="6" t="s">
        <v>15</v>
      </c>
      <c r="E23" s="6" t="s">
        <v>670</v>
      </c>
      <c r="F23" s="6" t="s">
        <v>698</v>
      </c>
      <c r="G23" s="6" t="s">
        <v>3581</v>
      </c>
      <c r="H23" s="6" t="s">
        <v>698</v>
      </c>
      <c r="I23" s="6" t="s">
        <v>3622</v>
      </c>
      <c r="J23" s="6" t="s">
        <v>3623</v>
      </c>
      <c r="K23" s="7">
        <v>1</v>
      </c>
      <c r="L23" s="6">
        <v>602077</v>
      </c>
      <c r="M23" s="6">
        <v>234491</v>
      </c>
      <c r="N23" s="6">
        <v>1</v>
      </c>
      <c r="O23" s="37"/>
      <c r="P23" s="37"/>
      <c r="Q23" s="37"/>
      <c r="R23" s="38">
        <f t="shared" si="1"/>
        <v>0</v>
      </c>
      <c r="S23" s="39">
        <f t="shared" ref="S23" si="5">ROUND(Q23,2)+R23</f>
        <v>0</v>
      </c>
      <c r="T23" s="37"/>
      <c r="U23" s="37"/>
      <c r="V23" s="38">
        <f t="shared" si="3"/>
        <v>0</v>
      </c>
      <c r="W23" s="39">
        <f t="shared" ref="W23" si="6">ROUND(U23,2)+V23</f>
        <v>0</v>
      </c>
    </row>
  </sheetData>
  <sheetProtection algorithmName="SHA-512" hashValue="3rWsc1VeKBLq4btZ8YsYldJdMoG7PLMIV9bO8yT7wIn8LJ4hepXWxz6hoGu4O76PgkhyZTH6G26agI8Uqt75mw==" saltValue="2yZ33CYqJXovKkbMIDl8h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94</vt:i4>
      </vt:variant>
    </vt:vector>
  </HeadingPairs>
  <TitlesOfParts>
    <vt:vector size="94" baseType="lpstr">
      <vt:lpstr>Części_Raport</vt:lpstr>
      <vt:lpstr>Części_wykaz_NPOPC</vt:lpstr>
      <vt:lpstr>269</vt:lpstr>
      <vt:lpstr>268</vt:lpstr>
      <vt:lpstr>267</vt:lpstr>
      <vt:lpstr>266</vt:lpstr>
      <vt:lpstr>265</vt:lpstr>
      <vt:lpstr>264</vt:lpstr>
      <vt:lpstr>263</vt:lpstr>
      <vt:lpstr>262</vt:lpstr>
      <vt:lpstr>261</vt:lpstr>
      <vt:lpstr>260</vt:lpstr>
      <vt:lpstr>259</vt:lpstr>
      <vt:lpstr>258</vt:lpstr>
      <vt:lpstr>257</vt:lpstr>
      <vt:lpstr>256</vt:lpstr>
      <vt:lpstr>255</vt:lpstr>
      <vt:lpstr>254</vt:lpstr>
      <vt:lpstr>253</vt:lpstr>
      <vt:lpstr>252</vt:lpstr>
      <vt:lpstr>251</vt:lpstr>
      <vt:lpstr>250</vt:lpstr>
      <vt:lpstr>249</vt:lpstr>
      <vt:lpstr>248</vt:lpstr>
      <vt:lpstr>247</vt:lpstr>
      <vt:lpstr>246</vt:lpstr>
      <vt:lpstr>245</vt:lpstr>
      <vt:lpstr>244</vt:lpstr>
      <vt:lpstr>243</vt:lpstr>
      <vt:lpstr>242</vt:lpstr>
      <vt:lpstr>241</vt:lpstr>
      <vt:lpstr>240</vt:lpstr>
      <vt:lpstr>239</vt:lpstr>
      <vt:lpstr>238</vt:lpstr>
      <vt:lpstr>237</vt:lpstr>
      <vt:lpstr>236</vt:lpstr>
      <vt:lpstr>235</vt:lpstr>
      <vt:lpstr>234</vt:lpstr>
      <vt:lpstr>233</vt:lpstr>
      <vt:lpstr>232</vt:lpstr>
      <vt:lpstr>231</vt:lpstr>
      <vt:lpstr>230</vt:lpstr>
      <vt:lpstr>229</vt:lpstr>
      <vt:lpstr>228</vt:lpstr>
      <vt:lpstr>227</vt:lpstr>
      <vt:lpstr>226</vt:lpstr>
      <vt:lpstr>225</vt:lpstr>
      <vt:lpstr>224</vt:lpstr>
      <vt:lpstr>223</vt:lpstr>
      <vt:lpstr>222</vt:lpstr>
      <vt:lpstr>221</vt:lpstr>
      <vt:lpstr>220</vt:lpstr>
      <vt:lpstr>219</vt:lpstr>
      <vt:lpstr>218</vt:lpstr>
      <vt:lpstr>217</vt:lpstr>
      <vt:lpstr>216</vt:lpstr>
      <vt:lpstr>215</vt:lpstr>
      <vt:lpstr>214</vt:lpstr>
      <vt:lpstr>213</vt:lpstr>
      <vt:lpstr>212</vt:lpstr>
      <vt:lpstr>211</vt:lpstr>
      <vt:lpstr>210</vt:lpstr>
      <vt:lpstr>209</vt:lpstr>
      <vt:lpstr>208</vt:lpstr>
      <vt:lpstr>207</vt:lpstr>
      <vt:lpstr>206</vt:lpstr>
      <vt:lpstr>205</vt:lpstr>
      <vt:lpstr>204</vt:lpstr>
      <vt:lpstr>203</vt:lpstr>
      <vt:lpstr>202</vt:lpstr>
      <vt:lpstr>201</vt:lpstr>
      <vt:lpstr>200</vt:lpstr>
      <vt:lpstr>199</vt:lpstr>
      <vt:lpstr>198</vt:lpstr>
      <vt:lpstr>197</vt:lpstr>
      <vt:lpstr>196</vt:lpstr>
      <vt:lpstr>195</vt:lpstr>
      <vt:lpstr>194</vt:lpstr>
      <vt:lpstr>193</vt:lpstr>
      <vt:lpstr>192</vt:lpstr>
      <vt:lpstr>191</vt:lpstr>
      <vt:lpstr>190</vt:lpstr>
      <vt:lpstr>189</vt:lpstr>
      <vt:lpstr>188</vt:lpstr>
      <vt:lpstr>187</vt:lpstr>
      <vt:lpstr>186</vt:lpstr>
      <vt:lpstr>185</vt:lpstr>
      <vt:lpstr>184</vt:lpstr>
      <vt:lpstr>183</vt:lpstr>
      <vt:lpstr>182</vt:lpstr>
      <vt:lpstr>181</vt:lpstr>
      <vt:lpstr>180</vt:lpstr>
      <vt:lpstr>179</vt:lpstr>
      <vt:lpstr>178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2019-01-14T08:38:13Z</dcterms:created>
  <dcterms:modified xsi:type="dcterms:W3CDTF">2019-01-23T12:53:20Z</dcterms:modified>
</cp:coreProperties>
</file>