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z\OneDrive\Dokumenty\NASK\IV przetarg\"/>
    </mc:Choice>
  </mc:AlternateContent>
  <xr:revisionPtr revIDLastSave="2" documentId="8_{A6B068A1-F0D8-4227-991B-AF9833A39868}" xr6:coauthVersionLast="41" xr6:coauthVersionMax="41" xr10:uidLastSave="{73133182-B3B5-4DEB-98A4-B667FE2310FE}"/>
  <bookViews>
    <workbookView xWindow="-120" yWindow="-120" windowWidth="20730" windowHeight="11310" tabRatio="924" activeTab="6" xr2:uid="{0EB3F2EE-F7AB-472E-B7AD-E4CD065470D7}"/>
  </bookViews>
  <sheets>
    <sheet name="Części_Raport" sheetId="49" r:id="rId1"/>
    <sheet name="Części_wykaz_NPOPC" sheetId="7" r:id="rId2"/>
    <sheet name="28" sheetId="48" r:id="rId3"/>
    <sheet name="27" sheetId="47" r:id="rId4"/>
    <sheet name="26" sheetId="46" r:id="rId5"/>
    <sheet name="25" sheetId="45" r:id="rId6"/>
    <sheet name="24" sheetId="44" r:id="rId7"/>
    <sheet name="23" sheetId="43" r:id="rId8"/>
    <sheet name="22" sheetId="42" r:id="rId9"/>
    <sheet name="21" sheetId="41" r:id="rId10"/>
    <sheet name="20" sheetId="40" r:id="rId11"/>
    <sheet name="19" sheetId="39" r:id="rId12"/>
    <sheet name="18" sheetId="38" r:id="rId13"/>
    <sheet name="17" sheetId="37" r:id="rId14"/>
    <sheet name="16" sheetId="36" r:id="rId15"/>
    <sheet name="15" sheetId="35" r:id="rId16"/>
    <sheet name="14" sheetId="34" r:id="rId17"/>
    <sheet name="13" sheetId="33" r:id="rId18"/>
    <sheet name="12" sheetId="32" r:id="rId19"/>
    <sheet name="11" sheetId="31" r:id="rId20"/>
    <sheet name="10" sheetId="30" r:id="rId21"/>
    <sheet name="9" sheetId="29" r:id="rId22"/>
    <sheet name="8" sheetId="28" r:id="rId23"/>
    <sheet name="7" sheetId="27" r:id="rId24"/>
    <sheet name="6" sheetId="26" r:id="rId25"/>
    <sheet name="5" sheetId="25" r:id="rId26"/>
    <sheet name="4" sheetId="24" r:id="rId27"/>
    <sheet name="3" sheetId="23" r:id="rId28"/>
    <sheet name="2" sheetId="22" r:id="rId29"/>
    <sheet name="1" sheetId="21" r:id="rId30"/>
  </sheets>
  <definedNames>
    <definedName name="_xlnm._FilterDatabase" localSheetId="1" hidden="1">Części_wykaz_NPOPC!$A$2:$F$2</definedName>
  </definedNames>
  <calcPr calcId="181029"/>
  <pivotCaches>
    <pivotCache cacheId="0" r:id="rId3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7" l="1"/>
  <c r="R16" i="21" l="1"/>
  <c r="S16" i="21" s="1"/>
  <c r="V16" i="21"/>
  <c r="W16" i="21" s="1"/>
  <c r="R16" i="23"/>
  <c r="S16" i="23" s="1"/>
  <c r="V16" i="23"/>
  <c r="W16" i="23"/>
  <c r="R17" i="23"/>
  <c r="S17" i="23" s="1"/>
  <c r="V17" i="23"/>
  <c r="W17" i="23"/>
  <c r="R21" i="24"/>
  <c r="S21" i="24"/>
  <c r="V21" i="24"/>
  <c r="W21" i="24"/>
  <c r="R16" i="24"/>
  <c r="S16" i="24" s="1"/>
  <c r="V16" i="24"/>
  <c r="W16" i="24"/>
  <c r="R17" i="24"/>
  <c r="S17" i="24" s="1"/>
  <c r="V17" i="24"/>
  <c r="W17" i="24"/>
  <c r="R16" i="26"/>
  <c r="S16" i="26" s="1"/>
  <c r="V16" i="26"/>
  <c r="W16" i="26"/>
  <c r="R17" i="26"/>
  <c r="S17" i="26" s="1"/>
  <c r="V17" i="26"/>
  <c r="W17" i="26" s="1"/>
  <c r="R16" i="27"/>
  <c r="S16" i="27" s="1"/>
  <c r="V16" i="27"/>
  <c r="W16" i="27"/>
  <c r="R16" i="28"/>
  <c r="S16" i="28" s="1"/>
  <c r="V16" i="28"/>
  <c r="W16" i="28" s="1"/>
  <c r="R17" i="28"/>
  <c r="S17" i="28" s="1"/>
  <c r="V17" i="28"/>
  <c r="W17" i="28"/>
  <c r="R16" i="29"/>
  <c r="S16" i="29" s="1"/>
  <c r="V16" i="29"/>
  <c r="W16" i="29" s="1"/>
  <c r="R17" i="29"/>
  <c r="S17" i="29" s="1"/>
  <c r="V17" i="29"/>
  <c r="W17" i="29" s="1"/>
  <c r="R16" i="30"/>
  <c r="S16" i="30" s="1"/>
  <c r="V16" i="30"/>
  <c r="W16" i="30"/>
  <c r="R17" i="30"/>
  <c r="S17" i="30" s="1"/>
  <c r="V17" i="30"/>
  <c r="W17" i="30" s="1"/>
  <c r="R21" i="31"/>
  <c r="S21" i="31" s="1"/>
  <c r="V21" i="31"/>
  <c r="W21" i="31"/>
  <c r="R16" i="31"/>
  <c r="S16" i="31" s="1"/>
  <c r="V16" i="31"/>
  <c r="W16" i="31"/>
  <c r="R17" i="31"/>
  <c r="S17" i="31" s="1"/>
  <c r="V17" i="31"/>
  <c r="W17" i="31"/>
  <c r="R16" i="32"/>
  <c r="S16" i="32" s="1"/>
  <c r="V16" i="32"/>
  <c r="W16" i="32"/>
  <c r="R16" i="33"/>
  <c r="S16" i="33" s="1"/>
  <c r="V16" i="33"/>
  <c r="W16" i="33"/>
  <c r="R17" i="33"/>
  <c r="S17" i="33" s="1"/>
  <c r="V17" i="33"/>
  <c r="W17" i="33" s="1"/>
  <c r="R16" i="34"/>
  <c r="S16" i="34" s="1"/>
  <c r="V16" i="34"/>
  <c r="W16" i="34"/>
  <c r="R17" i="34"/>
  <c r="S17" i="34" s="1"/>
  <c r="V17" i="34"/>
  <c r="W17" i="34"/>
  <c r="R19" i="35"/>
  <c r="S19" i="35" s="1"/>
  <c r="V19" i="35"/>
  <c r="W19" i="35"/>
  <c r="R19" i="36"/>
  <c r="S19" i="36" s="1"/>
  <c r="V19" i="36"/>
  <c r="W19" i="36"/>
  <c r="R16" i="39"/>
  <c r="S16" i="39" s="1"/>
  <c r="V16" i="39"/>
  <c r="W16" i="39"/>
  <c r="R17" i="39"/>
  <c r="S17" i="39" s="1"/>
  <c r="V17" i="39"/>
  <c r="W17" i="39"/>
  <c r="R16" i="46"/>
  <c r="S16" i="46" s="1"/>
  <c r="V16" i="46"/>
  <c r="W16" i="46"/>
  <c r="R17" i="46"/>
  <c r="S17" i="46" s="1"/>
  <c r="V17" i="46"/>
  <c r="W17" i="46"/>
  <c r="R16" i="47"/>
  <c r="S16" i="47" s="1"/>
  <c r="V16" i="47"/>
  <c r="W16" i="47"/>
  <c r="R17" i="47"/>
  <c r="S17" i="47" s="1"/>
  <c r="V17" i="47"/>
  <c r="W17" i="47"/>
  <c r="R16" i="48"/>
  <c r="S16" i="48" s="1"/>
  <c r="V16" i="48"/>
  <c r="W16" i="48" s="1"/>
  <c r="R17" i="48"/>
  <c r="S17" i="48" s="1"/>
  <c r="V17" i="48"/>
  <c r="W17" i="48"/>
  <c r="R16" i="45"/>
  <c r="S16" i="45" s="1"/>
  <c r="V16" i="45"/>
  <c r="W16" i="45"/>
  <c r="R17" i="45"/>
  <c r="S17" i="45" s="1"/>
  <c r="V17" i="45"/>
  <c r="W17" i="45"/>
  <c r="R21" i="46"/>
  <c r="S21" i="46" s="1"/>
  <c r="V21" i="46"/>
  <c r="W21" i="46"/>
  <c r="R22" i="46"/>
  <c r="S22" i="46" s="1"/>
  <c r="V22" i="46"/>
  <c r="W22" i="46"/>
  <c r="R21" i="47"/>
  <c r="S21" i="47" s="1"/>
  <c r="V21" i="47"/>
  <c r="W21" i="47"/>
  <c r="R22" i="47"/>
  <c r="S22" i="47" s="1"/>
  <c r="V22" i="47"/>
  <c r="W22" i="47"/>
  <c r="R23" i="47"/>
  <c r="S23" i="47" s="1"/>
  <c r="V23" i="47"/>
  <c r="W23" i="47"/>
  <c r="R24" i="47"/>
  <c r="S24" i="47" s="1"/>
  <c r="V24" i="47"/>
  <c r="W24" i="47"/>
  <c r="R25" i="47"/>
  <c r="S25" i="47" s="1"/>
  <c r="V25" i="47"/>
  <c r="W25" i="47"/>
  <c r="R26" i="47"/>
  <c r="S26" i="47" s="1"/>
  <c r="V26" i="47"/>
  <c r="W26" i="47"/>
  <c r="R27" i="47"/>
  <c r="S27" i="47" s="1"/>
  <c r="V27" i="47"/>
  <c r="W27" i="47"/>
  <c r="R28" i="47"/>
  <c r="S28" i="47" s="1"/>
  <c r="V28" i="47"/>
  <c r="W28" i="47"/>
  <c r="R29" i="47"/>
  <c r="S29" i="47" s="1"/>
  <c r="V29" i="47"/>
  <c r="W29" i="47"/>
  <c r="R30" i="47"/>
  <c r="S30" i="47" s="1"/>
  <c r="V30" i="47"/>
  <c r="W30" i="47"/>
  <c r="R31" i="47"/>
  <c r="S31" i="47" s="1"/>
  <c r="V31" i="47"/>
  <c r="W31" i="47"/>
  <c r="R32" i="47"/>
  <c r="S32" i="47" s="1"/>
  <c r="V32" i="47"/>
  <c r="W32" i="47"/>
  <c r="R33" i="47"/>
  <c r="S33" i="47" s="1"/>
  <c r="V33" i="47"/>
  <c r="W33" i="47"/>
  <c r="R34" i="47"/>
  <c r="S34" i="47" s="1"/>
  <c r="V34" i="47"/>
  <c r="W34" i="47"/>
  <c r="R35" i="47"/>
  <c r="S35" i="47" s="1"/>
  <c r="V35" i="47"/>
  <c r="W35" i="47"/>
  <c r="R36" i="47"/>
  <c r="S36" i="47" s="1"/>
  <c r="V36" i="47"/>
  <c r="W36" i="47"/>
  <c r="R37" i="47"/>
  <c r="S37" i="47" s="1"/>
  <c r="V37" i="47"/>
  <c r="W37" i="47"/>
  <c r="R38" i="47"/>
  <c r="S38" i="47" s="1"/>
  <c r="V38" i="47"/>
  <c r="W38" i="47"/>
  <c r="R39" i="47"/>
  <c r="S39" i="47" s="1"/>
  <c r="V39" i="47"/>
  <c r="W39" i="47"/>
  <c r="R40" i="47"/>
  <c r="S40" i="47" s="1"/>
  <c r="V40" i="47"/>
  <c r="W40" i="47"/>
  <c r="R41" i="47"/>
  <c r="S41" i="47" s="1"/>
  <c r="V41" i="47"/>
  <c r="W41" i="47"/>
  <c r="R42" i="47"/>
  <c r="S42" i="47" s="1"/>
  <c r="V42" i="47"/>
  <c r="W42" i="47"/>
  <c r="R43" i="47"/>
  <c r="S43" i="47" s="1"/>
  <c r="V43" i="47"/>
  <c r="W43" i="47"/>
  <c r="R44" i="47"/>
  <c r="S44" i="47" s="1"/>
  <c r="V44" i="47"/>
  <c r="W44" i="47"/>
  <c r="R45" i="47"/>
  <c r="S45" i="47" s="1"/>
  <c r="V45" i="47"/>
  <c r="W45" i="47"/>
  <c r="R46" i="47"/>
  <c r="S46" i="47" s="1"/>
  <c r="V46" i="47"/>
  <c r="W46" i="47"/>
  <c r="R47" i="47"/>
  <c r="S47" i="47" s="1"/>
  <c r="V47" i="47"/>
  <c r="W47" i="47"/>
  <c r="R48" i="47"/>
  <c r="S48" i="47" s="1"/>
  <c r="V48" i="47"/>
  <c r="W48" i="47"/>
  <c r="R49" i="47"/>
  <c r="S49" i="47" s="1"/>
  <c r="V49" i="47"/>
  <c r="W49" i="47"/>
  <c r="R50" i="47"/>
  <c r="S50" i="47" s="1"/>
  <c r="V50" i="47"/>
  <c r="W50" i="47"/>
  <c r="R51" i="47"/>
  <c r="S51" i="47" s="1"/>
  <c r="V51" i="47"/>
  <c r="W51" i="47"/>
  <c r="R52" i="47"/>
  <c r="S52" i="47" s="1"/>
  <c r="V52" i="47"/>
  <c r="W52" i="47"/>
  <c r="R53" i="47"/>
  <c r="S53" i="47" s="1"/>
  <c r="V53" i="47"/>
  <c r="W53" i="47"/>
  <c r="R54" i="47"/>
  <c r="S54" i="47" s="1"/>
  <c r="V54" i="47"/>
  <c r="W54" i="47"/>
  <c r="R55" i="47"/>
  <c r="S55" i="47" s="1"/>
  <c r="V55" i="47"/>
  <c r="W55" i="47"/>
  <c r="R56" i="47"/>
  <c r="S56" i="47" s="1"/>
  <c r="V56" i="47"/>
  <c r="W56" i="47"/>
  <c r="R57" i="47"/>
  <c r="S57" i="47" s="1"/>
  <c r="V57" i="47"/>
  <c r="W57" i="47"/>
  <c r="R58" i="47"/>
  <c r="S58" i="47" s="1"/>
  <c r="V58" i="47"/>
  <c r="W58" i="47"/>
  <c r="R59" i="47"/>
  <c r="S59" i="47" s="1"/>
  <c r="V59" i="47"/>
  <c r="W59" i="47"/>
  <c r="R60" i="47"/>
  <c r="S60" i="47" s="1"/>
  <c r="V60" i="47"/>
  <c r="W60" i="47"/>
  <c r="R61" i="47"/>
  <c r="S61" i="47" s="1"/>
  <c r="V61" i="47"/>
  <c r="W61" i="47"/>
  <c r="R62" i="47"/>
  <c r="S62" i="47" s="1"/>
  <c r="V62" i="47"/>
  <c r="W62" i="47"/>
  <c r="R63" i="47"/>
  <c r="S63" i="47" s="1"/>
  <c r="V63" i="47"/>
  <c r="W63" i="47"/>
  <c r="R64" i="47"/>
  <c r="S64" i="47" s="1"/>
  <c r="V64" i="47"/>
  <c r="W64" i="47"/>
  <c r="R65" i="47"/>
  <c r="S65" i="47" s="1"/>
  <c r="V65" i="47"/>
  <c r="W65" i="47"/>
  <c r="R66" i="47"/>
  <c r="S66" i="47" s="1"/>
  <c r="V66" i="47"/>
  <c r="W66" i="47"/>
  <c r="R67" i="47"/>
  <c r="S67" i="47" s="1"/>
  <c r="V67" i="47"/>
  <c r="W67" i="47"/>
  <c r="R68" i="47"/>
  <c r="S68" i="47" s="1"/>
  <c r="V68" i="47"/>
  <c r="W68" i="47"/>
  <c r="R69" i="47"/>
  <c r="S69" i="47" s="1"/>
  <c r="V69" i="47"/>
  <c r="W69" i="47"/>
  <c r="R70" i="47"/>
  <c r="S70" i="47" s="1"/>
  <c r="V70" i="47"/>
  <c r="W70" i="47"/>
  <c r="R71" i="47"/>
  <c r="S71" i="47" s="1"/>
  <c r="V71" i="47"/>
  <c r="W71" i="47"/>
  <c r="R72" i="47"/>
  <c r="S72" i="47" s="1"/>
  <c r="V72" i="47"/>
  <c r="W72" i="47"/>
  <c r="R73" i="47"/>
  <c r="S73" i="47" s="1"/>
  <c r="V73" i="47"/>
  <c r="W73" i="47"/>
  <c r="R21" i="48" l="1"/>
  <c r="S21" i="48" s="1"/>
  <c r="V21" i="48"/>
  <c r="W21" i="48" s="1"/>
  <c r="R22" i="48"/>
  <c r="S22" i="48" s="1"/>
  <c r="V22" i="48"/>
  <c r="W22" i="48" s="1"/>
  <c r="R23" i="48"/>
  <c r="S23" i="48" s="1"/>
  <c r="V23" i="48"/>
  <c r="W23" i="48" s="1"/>
  <c r="R24" i="48"/>
  <c r="S24" i="48" s="1"/>
  <c r="V24" i="48"/>
  <c r="W24" i="48" s="1"/>
  <c r="R25" i="48"/>
  <c r="S25" i="48" s="1"/>
  <c r="V25" i="48"/>
  <c r="W25" i="48" s="1"/>
  <c r="R26" i="48"/>
  <c r="S26" i="48" s="1"/>
  <c r="V26" i="48"/>
  <c r="W26" i="48" s="1"/>
  <c r="R27" i="48"/>
  <c r="S27" i="48" s="1"/>
  <c r="V27" i="48"/>
  <c r="W27" i="48" s="1"/>
  <c r="R28" i="48"/>
  <c r="S28" i="48" s="1"/>
  <c r="V28" i="48"/>
  <c r="W28" i="48" s="1"/>
  <c r="R29" i="48"/>
  <c r="S29" i="48" s="1"/>
  <c r="V29" i="48"/>
  <c r="W29" i="48" s="1"/>
  <c r="R30" i="48"/>
  <c r="S30" i="48" s="1"/>
  <c r="V30" i="48"/>
  <c r="W30" i="48" s="1"/>
  <c r="R31" i="48"/>
  <c r="S31" i="48" s="1"/>
  <c r="V31" i="48"/>
  <c r="W31" i="48" s="1"/>
  <c r="R32" i="48"/>
  <c r="S32" i="48" s="1"/>
  <c r="V32" i="48"/>
  <c r="W32" i="48" s="1"/>
  <c r="M14" i="48"/>
  <c r="B2" i="48" s="1"/>
  <c r="M14" i="47"/>
  <c r="B2" i="47" s="1"/>
  <c r="M14" i="46"/>
  <c r="M14" i="45"/>
  <c r="B2" i="45" s="1"/>
  <c r="M14" i="44"/>
  <c r="B2" i="44" s="1"/>
  <c r="M14" i="43"/>
  <c r="B2" i="43" s="1"/>
  <c r="M14" i="42"/>
  <c r="M14" i="41"/>
  <c r="M14" i="40"/>
  <c r="B2" i="40" s="1"/>
  <c r="M14" i="39"/>
  <c r="J8" i="39" s="1"/>
  <c r="M14" i="38"/>
  <c r="M14" i="37"/>
  <c r="M14" i="36"/>
  <c r="B2" i="36" s="1"/>
  <c r="M14" i="35"/>
  <c r="J8" i="35" s="1"/>
  <c r="M14" i="34"/>
  <c r="M14" i="33"/>
  <c r="M14" i="32"/>
  <c r="B2" i="32" s="1"/>
  <c r="M14" i="31"/>
  <c r="B2" i="31" s="1"/>
  <c r="M14" i="30"/>
  <c r="M14" i="29"/>
  <c r="M14" i="28"/>
  <c r="B2" i="28" s="1"/>
  <c r="M14" i="27"/>
  <c r="M14" i="26"/>
  <c r="B2" i="26" s="1"/>
  <c r="M14" i="25"/>
  <c r="J8" i="25" s="1"/>
  <c r="K8" i="25" s="1"/>
  <c r="M14" i="24"/>
  <c r="M14" i="23"/>
  <c r="J8" i="23" s="1"/>
  <c r="M14" i="22"/>
  <c r="B2" i="22" s="1"/>
  <c r="M14" i="21"/>
  <c r="V20" i="47"/>
  <c r="W20" i="47" s="1"/>
  <c r="R20" i="47"/>
  <c r="S20" i="47" s="1"/>
  <c r="V19" i="47"/>
  <c r="W19" i="47" s="1"/>
  <c r="L5" i="47" s="1"/>
  <c r="S19" i="47"/>
  <c r="R19" i="47"/>
  <c r="V18" i="47"/>
  <c r="W18" i="47" s="1"/>
  <c r="S18" i="47"/>
  <c r="L4" i="47" s="1"/>
  <c r="R18" i="47"/>
  <c r="V20" i="46"/>
  <c r="W20" i="46" s="1"/>
  <c r="R20" i="46"/>
  <c r="S20" i="46" s="1"/>
  <c r="V19" i="46"/>
  <c r="W19" i="46" s="1"/>
  <c r="R19" i="46"/>
  <c r="S19" i="46" s="1"/>
  <c r="V18" i="46"/>
  <c r="W18" i="46" s="1"/>
  <c r="L5" i="46" s="1"/>
  <c r="R18" i="46"/>
  <c r="S18" i="46" s="1"/>
  <c r="V18" i="45"/>
  <c r="W18" i="45" s="1"/>
  <c r="R18" i="45"/>
  <c r="S18" i="45" s="1"/>
  <c r="V16" i="44"/>
  <c r="W16" i="44" s="1"/>
  <c r="L5" i="44" s="1"/>
  <c r="R16" i="44"/>
  <c r="S16" i="44" s="1"/>
  <c r="V16" i="43"/>
  <c r="W16" i="43" s="1"/>
  <c r="R16" i="43"/>
  <c r="S16" i="43" s="1"/>
  <c r="V16" i="42"/>
  <c r="W16" i="42" s="1"/>
  <c r="L5" i="42" s="1"/>
  <c r="R16" i="42"/>
  <c r="K4" i="42" s="1"/>
  <c r="H4" i="42" s="1"/>
  <c r="L5" i="41"/>
  <c r="V17" i="41"/>
  <c r="W17" i="41" s="1"/>
  <c r="R17" i="41"/>
  <c r="S17" i="41" s="1"/>
  <c r="V16" i="41"/>
  <c r="W16" i="41" s="1"/>
  <c r="R16" i="41"/>
  <c r="S16" i="41" s="1"/>
  <c r="V17" i="40"/>
  <c r="W17" i="40" s="1"/>
  <c r="R17" i="40"/>
  <c r="S17" i="40" s="1"/>
  <c r="V16" i="40"/>
  <c r="W16" i="40" s="1"/>
  <c r="R16" i="40"/>
  <c r="V20" i="39"/>
  <c r="W20" i="39" s="1"/>
  <c r="R20" i="39"/>
  <c r="S20" i="39" s="1"/>
  <c r="V19" i="39"/>
  <c r="W19" i="39" s="1"/>
  <c r="S19" i="39"/>
  <c r="R19" i="39"/>
  <c r="V18" i="39"/>
  <c r="W18" i="39" s="1"/>
  <c r="R18" i="39"/>
  <c r="K4" i="39" s="1"/>
  <c r="H4" i="39" s="1"/>
  <c r="V16" i="38"/>
  <c r="W16" i="38" s="1"/>
  <c r="L5" i="38" s="1"/>
  <c r="R16" i="38"/>
  <c r="S16" i="38" s="1"/>
  <c r="L4" i="38" s="1"/>
  <c r="V16" i="37"/>
  <c r="W16" i="37" s="1"/>
  <c r="R16" i="37"/>
  <c r="S16" i="37" s="1"/>
  <c r="V18" i="36"/>
  <c r="W18" i="36" s="1"/>
  <c r="R18" i="36"/>
  <c r="S18" i="36" s="1"/>
  <c r="V17" i="36"/>
  <c r="W17" i="36" s="1"/>
  <c r="S17" i="36"/>
  <c r="R17" i="36"/>
  <c r="V16" i="36"/>
  <c r="W16" i="36" s="1"/>
  <c r="R16" i="36"/>
  <c r="K4" i="36" s="1"/>
  <c r="V18" i="35"/>
  <c r="W18" i="35" s="1"/>
  <c r="R18" i="35"/>
  <c r="S18" i="35" s="1"/>
  <c r="V17" i="35"/>
  <c r="W17" i="35" s="1"/>
  <c r="R17" i="35"/>
  <c r="S17" i="35" s="1"/>
  <c r="V16" i="35"/>
  <c r="W16" i="35" s="1"/>
  <c r="S16" i="35"/>
  <c r="R16" i="35"/>
  <c r="V20" i="34"/>
  <c r="W20" i="34" s="1"/>
  <c r="R20" i="34"/>
  <c r="S20" i="34" s="1"/>
  <c r="V19" i="34"/>
  <c r="W19" i="34" s="1"/>
  <c r="R19" i="34"/>
  <c r="S19" i="34" s="1"/>
  <c r="V18" i="34"/>
  <c r="W18" i="34" s="1"/>
  <c r="R18" i="34"/>
  <c r="S18" i="34" s="1"/>
  <c r="V19" i="33"/>
  <c r="W19" i="33" s="1"/>
  <c r="L5" i="33" s="1"/>
  <c r="R19" i="33"/>
  <c r="S19" i="33" s="1"/>
  <c r="V18" i="33"/>
  <c r="W18" i="33" s="1"/>
  <c r="R18" i="33"/>
  <c r="S18" i="33" s="1"/>
  <c r="L4" i="33" s="1"/>
  <c r="L5" i="32"/>
  <c r="L4" i="32"/>
  <c r="V20" i="31"/>
  <c r="W20" i="31" s="1"/>
  <c r="R20" i="31"/>
  <c r="S20" i="31" s="1"/>
  <c r="V19" i="31"/>
  <c r="W19" i="31" s="1"/>
  <c r="S19" i="31"/>
  <c r="R19" i="31"/>
  <c r="V18" i="31"/>
  <c r="W18" i="31" s="1"/>
  <c r="L5" i="31" s="1"/>
  <c r="R18" i="31"/>
  <c r="S18" i="31" s="1"/>
  <c r="L4" i="31" s="1"/>
  <c r="V18" i="30"/>
  <c r="W18" i="30" s="1"/>
  <c r="L5" i="30" s="1"/>
  <c r="R18" i="30"/>
  <c r="K4" i="30" s="1"/>
  <c r="V18" i="29"/>
  <c r="W18" i="29" s="1"/>
  <c r="L5" i="29" s="1"/>
  <c r="R18" i="29"/>
  <c r="S18" i="29" s="1"/>
  <c r="V18" i="28"/>
  <c r="W18" i="28" s="1"/>
  <c r="R18" i="28"/>
  <c r="K4" i="28" s="1"/>
  <c r="L5" i="27"/>
  <c r="V18" i="26"/>
  <c r="W18" i="26" s="1"/>
  <c r="L5" i="26" s="1"/>
  <c r="R18" i="26"/>
  <c r="S18" i="26" s="1"/>
  <c r="V16" i="25"/>
  <c r="W16" i="25" s="1"/>
  <c r="R16" i="25"/>
  <c r="K4" i="25" s="1"/>
  <c r="H4" i="25" s="1"/>
  <c r="V20" i="24"/>
  <c r="W20" i="24" s="1"/>
  <c r="S20" i="24"/>
  <c r="R20" i="24"/>
  <c r="V19" i="24"/>
  <c r="W19" i="24" s="1"/>
  <c r="L5" i="24" s="1"/>
  <c r="S19" i="24"/>
  <c r="R19" i="24"/>
  <c r="V18" i="24"/>
  <c r="W18" i="24" s="1"/>
  <c r="R18" i="24"/>
  <c r="S18" i="24" s="1"/>
  <c r="L4" i="24" s="1"/>
  <c r="V16" i="22"/>
  <c r="W16" i="22" s="1"/>
  <c r="L5" i="22" s="1"/>
  <c r="R16" i="22"/>
  <c r="S16" i="22" s="1"/>
  <c r="K4" i="21"/>
  <c r="V20" i="48"/>
  <c r="W20" i="48" s="1"/>
  <c r="R20" i="48"/>
  <c r="S20" i="48" s="1"/>
  <c r="V19" i="48"/>
  <c r="W19" i="48" s="1"/>
  <c r="R19" i="48"/>
  <c r="S19" i="48" s="1"/>
  <c r="V18" i="48"/>
  <c r="W18" i="48" s="1"/>
  <c r="R18" i="48"/>
  <c r="S18" i="48" s="1"/>
  <c r="H10" i="47"/>
  <c r="I10" i="47" s="1"/>
  <c r="I9" i="47"/>
  <c r="H9" i="47"/>
  <c r="I8" i="47"/>
  <c r="H8" i="47"/>
  <c r="H7" i="47"/>
  <c r="I7" i="47" s="1"/>
  <c r="I6" i="47"/>
  <c r="H6" i="47"/>
  <c r="K5" i="47"/>
  <c r="H5" i="47" s="1"/>
  <c r="J5" i="47"/>
  <c r="K4" i="47"/>
  <c r="J4" i="47"/>
  <c r="G4" i="47" s="1"/>
  <c r="L3" i="47"/>
  <c r="K3" i="47"/>
  <c r="J3" i="47"/>
  <c r="C2" i="47"/>
  <c r="I10" i="46"/>
  <c r="H10" i="46"/>
  <c r="H9" i="46"/>
  <c r="I9" i="46" s="1"/>
  <c r="I8" i="46"/>
  <c r="H8" i="46"/>
  <c r="H7" i="46"/>
  <c r="I7" i="46" s="1"/>
  <c r="I6" i="46"/>
  <c r="H6" i="46"/>
  <c r="K5" i="46"/>
  <c r="J5" i="46"/>
  <c r="J4" i="46"/>
  <c r="L3" i="46"/>
  <c r="K3" i="46"/>
  <c r="J3" i="46"/>
  <c r="C2" i="46"/>
  <c r="J8" i="45"/>
  <c r="K8" i="45" s="1"/>
  <c r="H10" i="45"/>
  <c r="I10" i="45" s="1"/>
  <c r="H9" i="45"/>
  <c r="I9" i="45" s="1"/>
  <c r="H8" i="45"/>
  <c r="I8" i="45" s="1"/>
  <c r="I7" i="45"/>
  <c r="H7" i="45"/>
  <c r="H6" i="45"/>
  <c r="I6" i="45" s="1"/>
  <c r="L5" i="45"/>
  <c r="K5" i="45"/>
  <c r="J5" i="45"/>
  <c r="K4" i="45"/>
  <c r="H4" i="45" s="1"/>
  <c r="J4" i="45"/>
  <c r="G4" i="45" s="1"/>
  <c r="L3" i="45"/>
  <c r="K3" i="45"/>
  <c r="J3" i="45"/>
  <c r="C2" i="45"/>
  <c r="H10" i="44"/>
  <c r="I10" i="44" s="1"/>
  <c r="H9" i="44"/>
  <c r="I9" i="44" s="1"/>
  <c r="H8" i="44"/>
  <c r="I8" i="44" s="1"/>
  <c r="H7" i="44"/>
  <c r="I7" i="44" s="1"/>
  <c r="H6" i="44"/>
  <c r="I6" i="44" s="1"/>
  <c r="J5" i="44"/>
  <c r="G5" i="44" s="1"/>
  <c r="J4" i="44"/>
  <c r="L3" i="44"/>
  <c r="K3" i="44"/>
  <c r="J3" i="44"/>
  <c r="C2" i="44"/>
  <c r="H10" i="43"/>
  <c r="I10" i="43" s="1"/>
  <c r="I9" i="43"/>
  <c r="H9" i="43"/>
  <c r="H8" i="43"/>
  <c r="I8" i="43" s="1"/>
  <c r="H7" i="43"/>
  <c r="I7" i="43" s="1"/>
  <c r="H6" i="43"/>
  <c r="I6" i="43" s="1"/>
  <c r="J5" i="43"/>
  <c r="J4" i="43"/>
  <c r="L3" i="43"/>
  <c r="K3" i="43"/>
  <c r="J3" i="43"/>
  <c r="C2" i="43"/>
  <c r="H10" i="42"/>
  <c r="I10" i="42" s="1"/>
  <c r="H9" i="42"/>
  <c r="I9" i="42" s="1"/>
  <c r="H8" i="42"/>
  <c r="I8" i="42" s="1"/>
  <c r="H7" i="42"/>
  <c r="I7" i="42" s="1"/>
  <c r="I6" i="42"/>
  <c r="H6" i="42"/>
  <c r="J5" i="42"/>
  <c r="J4" i="42"/>
  <c r="L3" i="42"/>
  <c r="K3" i="42"/>
  <c r="J3" i="42"/>
  <c r="C2" i="42"/>
  <c r="J8" i="41"/>
  <c r="H10" i="41"/>
  <c r="I10" i="41" s="1"/>
  <c r="H9" i="41"/>
  <c r="I9" i="41" s="1"/>
  <c r="H8" i="41"/>
  <c r="I8" i="41" s="1"/>
  <c r="I7" i="41"/>
  <c r="H7" i="41"/>
  <c r="H6" i="41"/>
  <c r="I6" i="41" s="1"/>
  <c r="J5" i="41"/>
  <c r="J4" i="41"/>
  <c r="L3" i="41"/>
  <c r="K3" i="41"/>
  <c r="J3" i="41"/>
  <c r="C2" i="41"/>
  <c r="B2" i="41"/>
  <c r="J8" i="40"/>
  <c r="H10" i="40"/>
  <c r="I10" i="40" s="1"/>
  <c r="H9" i="40"/>
  <c r="I9" i="40" s="1"/>
  <c r="H8" i="40"/>
  <c r="I8" i="40" s="1"/>
  <c r="H7" i="40"/>
  <c r="I7" i="40" s="1"/>
  <c r="H6" i="40"/>
  <c r="I6" i="40" s="1"/>
  <c r="J5" i="40"/>
  <c r="G5" i="40" s="1"/>
  <c r="J4" i="40"/>
  <c r="L3" i="40"/>
  <c r="K3" i="40"/>
  <c r="J3" i="40"/>
  <c r="C2" i="40"/>
  <c r="I10" i="39"/>
  <c r="H10" i="39"/>
  <c r="I9" i="39"/>
  <c r="H9" i="39"/>
  <c r="I8" i="39"/>
  <c r="H8" i="39"/>
  <c r="H7" i="39"/>
  <c r="I7" i="39" s="1"/>
  <c r="I6" i="39"/>
  <c r="H6" i="39"/>
  <c r="L5" i="39"/>
  <c r="J5" i="39"/>
  <c r="G5" i="39" s="1"/>
  <c r="J4" i="39"/>
  <c r="L3" i="39"/>
  <c r="K3" i="39"/>
  <c r="J3" i="39"/>
  <c r="C2" i="39"/>
  <c r="B2" i="39"/>
  <c r="I10" i="38"/>
  <c r="H10" i="38"/>
  <c r="H9" i="38"/>
  <c r="I9" i="38" s="1"/>
  <c r="H8" i="38"/>
  <c r="I8" i="38" s="1"/>
  <c r="H7" i="38"/>
  <c r="I7" i="38" s="1"/>
  <c r="H6" i="38"/>
  <c r="I6" i="38" s="1"/>
  <c r="J5" i="38"/>
  <c r="J4" i="38"/>
  <c r="L3" i="38"/>
  <c r="K3" i="38"/>
  <c r="J3" i="38"/>
  <c r="C2" i="38"/>
  <c r="H10" i="37"/>
  <c r="I10" i="37" s="1"/>
  <c r="H9" i="37"/>
  <c r="I9" i="37" s="1"/>
  <c r="H8" i="37"/>
  <c r="I8" i="37" s="1"/>
  <c r="H7" i="37"/>
  <c r="I7" i="37" s="1"/>
  <c r="H6" i="37"/>
  <c r="I6" i="37" s="1"/>
  <c r="J5" i="37"/>
  <c r="J4" i="37"/>
  <c r="L3" i="37"/>
  <c r="K3" i="37"/>
  <c r="J3" i="37"/>
  <c r="C2" i="37"/>
  <c r="H10" i="36"/>
  <c r="I10" i="36" s="1"/>
  <c r="I9" i="36"/>
  <c r="H9" i="36"/>
  <c r="H8" i="36"/>
  <c r="I8" i="36" s="1"/>
  <c r="I7" i="36"/>
  <c r="H7" i="36"/>
  <c r="H6" i="36"/>
  <c r="I6" i="36" s="1"/>
  <c r="J5" i="36"/>
  <c r="G5" i="36" s="1"/>
  <c r="J4" i="36"/>
  <c r="L3" i="36"/>
  <c r="K3" i="36"/>
  <c r="J3" i="36"/>
  <c r="C2" i="36"/>
  <c r="H10" i="35"/>
  <c r="I10" i="35" s="1"/>
  <c r="I9" i="35"/>
  <c r="H9" i="35"/>
  <c r="I8" i="35"/>
  <c r="H8" i="35"/>
  <c r="H7" i="35"/>
  <c r="I7" i="35" s="1"/>
  <c r="I6" i="35"/>
  <c r="H6" i="35"/>
  <c r="K5" i="35"/>
  <c r="H5" i="35" s="1"/>
  <c r="J5" i="35"/>
  <c r="J4" i="35"/>
  <c r="G4" i="35" s="1"/>
  <c r="L3" i="35"/>
  <c r="K3" i="35"/>
  <c r="J3" i="35"/>
  <c r="C2" i="35"/>
  <c r="B2" i="35"/>
  <c r="I10" i="34"/>
  <c r="H10" i="34"/>
  <c r="H9" i="34"/>
  <c r="I9" i="34" s="1"/>
  <c r="I8" i="34"/>
  <c r="H8" i="34"/>
  <c r="H7" i="34"/>
  <c r="I7" i="34" s="1"/>
  <c r="I6" i="34"/>
  <c r="H6" i="34"/>
  <c r="L5" i="34"/>
  <c r="J5" i="34"/>
  <c r="J4" i="34"/>
  <c r="L3" i="34"/>
  <c r="K3" i="34"/>
  <c r="J3" i="34"/>
  <c r="C2" i="34"/>
  <c r="H10" i="33"/>
  <c r="I10" i="33" s="1"/>
  <c r="H9" i="33"/>
  <c r="I9" i="33" s="1"/>
  <c r="H8" i="33"/>
  <c r="I8" i="33" s="1"/>
  <c r="H7" i="33"/>
  <c r="I7" i="33" s="1"/>
  <c r="H6" i="33"/>
  <c r="I6" i="33" s="1"/>
  <c r="J5" i="33"/>
  <c r="J4" i="33"/>
  <c r="G4" i="33" s="1"/>
  <c r="L3" i="33"/>
  <c r="K3" i="33"/>
  <c r="J3" i="33"/>
  <c r="C2" i="33"/>
  <c r="J8" i="32"/>
  <c r="K8" i="32" s="1"/>
  <c r="L8" i="32" s="1"/>
  <c r="H10" i="32"/>
  <c r="I10" i="32" s="1"/>
  <c r="H9" i="32"/>
  <c r="I9" i="32" s="1"/>
  <c r="H8" i="32"/>
  <c r="I8" i="32" s="1"/>
  <c r="I7" i="32"/>
  <c r="H7" i="32"/>
  <c r="H6" i="32"/>
  <c r="I6" i="32" s="1"/>
  <c r="J5" i="32"/>
  <c r="G5" i="32" s="1"/>
  <c r="J4" i="32"/>
  <c r="L3" i="32"/>
  <c r="K3" i="32"/>
  <c r="J3" i="32"/>
  <c r="C2" i="32"/>
  <c r="H10" i="31"/>
  <c r="I10" i="31" s="1"/>
  <c r="I9" i="31"/>
  <c r="H9" i="31"/>
  <c r="I8" i="31"/>
  <c r="H8" i="31"/>
  <c r="H7" i="31"/>
  <c r="I7" i="31" s="1"/>
  <c r="I6" i="31"/>
  <c r="H6" i="31"/>
  <c r="J5" i="31"/>
  <c r="G5" i="31" s="1"/>
  <c r="J4" i="31"/>
  <c r="G4" i="31" s="1"/>
  <c r="L3" i="31"/>
  <c r="K3" i="31"/>
  <c r="J3" i="31"/>
  <c r="C2" i="31"/>
  <c r="I10" i="30"/>
  <c r="H10" i="30"/>
  <c r="H9" i="30"/>
  <c r="I9" i="30" s="1"/>
  <c r="H8" i="30"/>
  <c r="I8" i="30" s="1"/>
  <c r="H7" i="30"/>
  <c r="I7" i="30" s="1"/>
  <c r="H6" i="30"/>
  <c r="I6" i="30" s="1"/>
  <c r="J5" i="30"/>
  <c r="J4" i="30"/>
  <c r="L3" i="30"/>
  <c r="K3" i="30"/>
  <c r="J3" i="30"/>
  <c r="C2" i="30"/>
  <c r="J8" i="29"/>
  <c r="K8" i="29" s="1"/>
  <c r="I10" i="29"/>
  <c r="H10" i="29"/>
  <c r="H9" i="29"/>
  <c r="I9" i="29" s="1"/>
  <c r="H8" i="29"/>
  <c r="I8" i="29" s="1"/>
  <c r="H7" i="29"/>
  <c r="I7" i="29" s="1"/>
  <c r="H6" i="29"/>
  <c r="I6" i="29" s="1"/>
  <c r="J5" i="29"/>
  <c r="J4" i="29"/>
  <c r="G4" i="29" s="1"/>
  <c r="L3" i="29"/>
  <c r="K3" i="29"/>
  <c r="J3" i="29"/>
  <c r="C2" i="29"/>
  <c r="J8" i="28"/>
  <c r="K8" i="28" s="1"/>
  <c r="H10" i="28"/>
  <c r="I10" i="28" s="1"/>
  <c r="H9" i="28"/>
  <c r="I9" i="28" s="1"/>
  <c r="H8" i="28"/>
  <c r="I8" i="28" s="1"/>
  <c r="H7" i="28"/>
  <c r="I7" i="28" s="1"/>
  <c r="H6" i="28"/>
  <c r="I6" i="28" s="1"/>
  <c r="J5" i="28"/>
  <c r="G5" i="28" s="1"/>
  <c r="J4" i="28"/>
  <c r="L3" i="28"/>
  <c r="K3" i="28"/>
  <c r="J3" i="28"/>
  <c r="C2" i="28"/>
  <c r="H10" i="27"/>
  <c r="I10" i="27" s="1"/>
  <c r="H9" i="27"/>
  <c r="I9" i="27" s="1"/>
  <c r="J8" i="27"/>
  <c r="I8" i="27"/>
  <c r="H8" i="27"/>
  <c r="H7" i="27"/>
  <c r="I7" i="27" s="1"/>
  <c r="H6" i="27"/>
  <c r="I6" i="27" s="1"/>
  <c r="J5" i="27"/>
  <c r="G5" i="27" s="1"/>
  <c r="J4" i="27"/>
  <c r="L3" i="27"/>
  <c r="K3" i="27"/>
  <c r="J3" i="27"/>
  <c r="C2" i="27"/>
  <c r="B2" i="27"/>
  <c r="I10" i="26"/>
  <c r="H10" i="26"/>
  <c r="H9" i="26"/>
  <c r="I9" i="26" s="1"/>
  <c r="I8" i="26"/>
  <c r="H8" i="26"/>
  <c r="H7" i="26"/>
  <c r="I7" i="26" s="1"/>
  <c r="H6" i="26"/>
  <c r="I6" i="26" s="1"/>
  <c r="K5" i="26"/>
  <c r="H5" i="26" s="1"/>
  <c r="J5" i="26"/>
  <c r="J4" i="26"/>
  <c r="L3" i="26"/>
  <c r="K3" i="26"/>
  <c r="J3" i="26"/>
  <c r="C2" i="26"/>
  <c r="H10" i="25"/>
  <c r="I10" i="25" s="1"/>
  <c r="H9" i="25"/>
  <c r="I9" i="25" s="1"/>
  <c r="H8" i="25"/>
  <c r="I8" i="25" s="1"/>
  <c r="H7" i="25"/>
  <c r="I7" i="25" s="1"/>
  <c r="H6" i="25"/>
  <c r="I6" i="25" s="1"/>
  <c r="J5" i="25"/>
  <c r="J4" i="25"/>
  <c r="L3" i="25"/>
  <c r="K3" i="25"/>
  <c r="J3" i="25"/>
  <c r="C2" i="25"/>
  <c r="I10" i="24"/>
  <c r="H10" i="24"/>
  <c r="I9" i="24"/>
  <c r="H9" i="24"/>
  <c r="H8" i="24"/>
  <c r="I8" i="24" s="1"/>
  <c r="I7" i="24"/>
  <c r="H7" i="24"/>
  <c r="H6" i="24"/>
  <c r="I6" i="24" s="1"/>
  <c r="J5" i="24"/>
  <c r="J4" i="24"/>
  <c r="L3" i="24"/>
  <c r="K3" i="24"/>
  <c r="J3" i="24"/>
  <c r="C2" i="24"/>
  <c r="H10" i="23"/>
  <c r="I10" i="23" s="1"/>
  <c r="H9" i="23"/>
  <c r="I9" i="23" s="1"/>
  <c r="H8" i="23"/>
  <c r="I8" i="23" s="1"/>
  <c r="H7" i="23"/>
  <c r="I7" i="23" s="1"/>
  <c r="H6" i="23"/>
  <c r="I6" i="23" s="1"/>
  <c r="L5" i="23"/>
  <c r="J5" i="23"/>
  <c r="J4" i="23"/>
  <c r="L3" i="23"/>
  <c r="K3" i="23"/>
  <c r="J3" i="23"/>
  <c r="C2" i="23"/>
  <c r="B2" i="23"/>
  <c r="H10" i="22"/>
  <c r="I10" i="22" s="1"/>
  <c r="I9" i="22"/>
  <c r="H9" i="22"/>
  <c r="H8" i="22"/>
  <c r="I8" i="22" s="1"/>
  <c r="H7" i="22"/>
  <c r="I7" i="22" s="1"/>
  <c r="H6" i="22"/>
  <c r="I6" i="22" s="1"/>
  <c r="J5" i="22"/>
  <c r="J4" i="22"/>
  <c r="G4" i="22" s="1"/>
  <c r="L3" i="22"/>
  <c r="K3" i="22"/>
  <c r="J3" i="22"/>
  <c r="C2" i="22"/>
  <c r="J8" i="21"/>
  <c r="H10" i="21"/>
  <c r="I10" i="21" s="1"/>
  <c r="H9" i="21"/>
  <c r="I9" i="21" s="1"/>
  <c r="H8" i="21"/>
  <c r="I8" i="21" s="1"/>
  <c r="H7" i="21"/>
  <c r="I7" i="21" s="1"/>
  <c r="I6" i="21"/>
  <c r="H6" i="21"/>
  <c r="J5" i="21"/>
  <c r="G5" i="21" s="1"/>
  <c r="M5" i="21" s="1"/>
  <c r="J4" i="21"/>
  <c r="G4" i="21" s="1"/>
  <c r="L3" i="21"/>
  <c r="K3" i="21"/>
  <c r="J3" i="21"/>
  <c r="C2" i="21"/>
  <c r="I10" i="48"/>
  <c r="H10" i="48"/>
  <c r="H9" i="48"/>
  <c r="I9" i="48" s="1"/>
  <c r="H8" i="48"/>
  <c r="I8" i="48" s="1"/>
  <c r="H7" i="48"/>
  <c r="I7" i="48" s="1"/>
  <c r="H6" i="48"/>
  <c r="I6" i="48" s="1"/>
  <c r="K5" i="48"/>
  <c r="J5" i="48"/>
  <c r="J4" i="48"/>
  <c r="L3" i="48"/>
  <c r="K3" i="48"/>
  <c r="J3" i="48"/>
  <c r="C2" i="48"/>
  <c r="G5" i="22" l="1"/>
  <c r="M5" i="22" s="1"/>
  <c r="L4" i="22"/>
  <c r="G4" i="23"/>
  <c r="L5" i="25"/>
  <c r="K5" i="29"/>
  <c r="S18" i="30"/>
  <c r="K5" i="33"/>
  <c r="K4" i="35"/>
  <c r="L5" i="35"/>
  <c r="K4" i="38"/>
  <c r="K5" i="40"/>
  <c r="H5" i="40" s="1"/>
  <c r="I5" i="40" s="1"/>
  <c r="K4" i="40"/>
  <c r="H4" i="40" s="1"/>
  <c r="L5" i="40"/>
  <c r="K5" i="41"/>
  <c r="H5" i="41" s="1"/>
  <c r="L4" i="41"/>
  <c r="G5" i="42"/>
  <c r="J8" i="43"/>
  <c r="L5" i="43"/>
  <c r="K4" i="43"/>
  <c r="H4" i="43" s="1"/>
  <c r="K4" i="44"/>
  <c r="L4" i="44"/>
  <c r="M5" i="39"/>
  <c r="M5" i="42"/>
  <c r="G4" i="26"/>
  <c r="I4" i="26" s="1"/>
  <c r="M5" i="31"/>
  <c r="K4" i="34"/>
  <c r="H4" i="34" s="1"/>
  <c r="K5" i="37"/>
  <c r="K5" i="44"/>
  <c r="H5" i="44" s="1"/>
  <c r="I5" i="44" s="1"/>
  <c r="L5" i="21"/>
  <c r="L5" i="37"/>
  <c r="S16" i="42"/>
  <c r="G5" i="23"/>
  <c r="M5" i="23" s="1"/>
  <c r="G5" i="26"/>
  <c r="I5" i="26" s="1"/>
  <c r="G4" i="27"/>
  <c r="M5" i="27" s="1"/>
  <c r="G5" i="34"/>
  <c r="M5" i="34" s="1"/>
  <c r="H4" i="35"/>
  <c r="I4" i="35" s="1"/>
  <c r="G4" i="39"/>
  <c r="G4" i="43"/>
  <c r="H4" i="47"/>
  <c r="J8" i="47"/>
  <c r="K8" i="47" s="1"/>
  <c r="L8" i="47" s="1"/>
  <c r="S18" i="39"/>
  <c r="L4" i="39" s="1"/>
  <c r="G5" i="24"/>
  <c r="G5" i="35"/>
  <c r="M5" i="35" s="1"/>
  <c r="G5" i="43"/>
  <c r="G5" i="47"/>
  <c r="M5" i="47" s="1"/>
  <c r="K4" i="23"/>
  <c r="H4" i="23" s="1"/>
  <c r="I4" i="23" s="1"/>
  <c r="L5" i="28"/>
  <c r="L5" i="36"/>
  <c r="L4" i="46"/>
  <c r="I4" i="47"/>
  <c r="L5" i="48"/>
  <c r="L4" i="48"/>
  <c r="H5" i="48"/>
  <c r="B2" i="24"/>
  <c r="J8" i="24"/>
  <c r="K8" i="24" s="1"/>
  <c r="L8" i="24" s="1"/>
  <c r="J8" i="36"/>
  <c r="K8" i="36" s="1"/>
  <c r="L8" i="36" s="1"/>
  <c r="G4" i="24"/>
  <c r="G4" i="44"/>
  <c r="J8" i="44"/>
  <c r="K8" i="44" s="1"/>
  <c r="L8" i="44" s="1"/>
  <c r="G5" i="45"/>
  <c r="M5" i="45" s="1"/>
  <c r="H4" i="21"/>
  <c r="I4" i="21" s="1"/>
  <c r="H4" i="28"/>
  <c r="H4" i="36"/>
  <c r="I4" i="36" s="1"/>
  <c r="G4" i="48"/>
  <c r="G4" i="25"/>
  <c r="I4" i="25" s="1"/>
  <c r="G5" i="33"/>
  <c r="G4" i="41"/>
  <c r="G4" i="28"/>
  <c r="M5" i="28" s="1"/>
  <c r="G4" i="32"/>
  <c r="M5" i="32" s="1"/>
  <c r="G4" i="36"/>
  <c r="M5" i="36" s="1"/>
  <c r="G4" i="40"/>
  <c r="G5" i="41"/>
  <c r="H4" i="44"/>
  <c r="H5" i="45"/>
  <c r="L4" i="26"/>
  <c r="L4" i="37"/>
  <c r="L4" i="42"/>
  <c r="L4" i="45"/>
  <c r="L4" i="29"/>
  <c r="L4" i="34"/>
  <c r="L4" i="27"/>
  <c r="L4" i="35"/>
  <c r="H4" i="30"/>
  <c r="K4" i="48"/>
  <c r="H4" i="48" s="1"/>
  <c r="I4" i="48" s="1"/>
  <c r="K5" i="27"/>
  <c r="H5" i="27" s="1"/>
  <c r="I5" i="27" s="1"/>
  <c r="K5" i="28"/>
  <c r="H5" i="28" s="1"/>
  <c r="I5" i="28" s="1"/>
  <c r="K5" i="31"/>
  <c r="H5" i="31" s="1"/>
  <c r="I5" i="31" s="1"/>
  <c r="K5" i="32"/>
  <c r="H5" i="32" s="1"/>
  <c r="I5" i="32" s="1"/>
  <c r="S18" i="28"/>
  <c r="L4" i="28" s="1"/>
  <c r="S16" i="36"/>
  <c r="L4" i="36" s="1"/>
  <c r="S16" i="40"/>
  <c r="L4" i="40" s="1"/>
  <c r="K5" i="21"/>
  <c r="H5" i="21" s="1"/>
  <c r="I5" i="21" s="1"/>
  <c r="K4" i="22"/>
  <c r="H4" i="22" s="1"/>
  <c r="I4" i="22" s="1"/>
  <c r="K5" i="22"/>
  <c r="H5" i="22" s="1"/>
  <c r="K4" i="24"/>
  <c r="H4" i="24" s="1"/>
  <c r="K5" i="24"/>
  <c r="H5" i="24" s="1"/>
  <c r="K5" i="25"/>
  <c r="H5" i="25" s="1"/>
  <c r="K4" i="27"/>
  <c r="H4" i="27" s="1"/>
  <c r="K5" i="30"/>
  <c r="K4" i="31"/>
  <c r="H4" i="31" s="1"/>
  <c r="I4" i="31" s="1"/>
  <c r="K4" i="32"/>
  <c r="H4" i="32" s="1"/>
  <c r="K5" i="36"/>
  <c r="H5" i="36" s="1"/>
  <c r="I5" i="36" s="1"/>
  <c r="K4" i="37"/>
  <c r="H4" i="37" s="1"/>
  <c r="H5" i="37"/>
  <c r="K4" i="41"/>
  <c r="H4" i="41" s="1"/>
  <c r="K5" i="43"/>
  <c r="H5" i="43" s="1"/>
  <c r="I5" i="43" s="1"/>
  <c r="K4" i="46"/>
  <c r="H4" i="46" s="1"/>
  <c r="L4" i="21"/>
  <c r="L4" i="23"/>
  <c r="S16" i="25"/>
  <c r="L4" i="25" s="1"/>
  <c r="L4" i="30"/>
  <c r="L4" i="43"/>
  <c r="K4" i="26"/>
  <c r="H4" i="26" s="1"/>
  <c r="K4" i="29"/>
  <c r="H4" i="29" s="1"/>
  <c r="I4" i="29" s="1"/>
  <c r="K4" i="33"/>
  <c r="H4" i="33" s="1"/>
  <c r="I4" i="33" s="1"/>
  <c r="H5" i="33"/>
  <c r="H4" i="38"/>
  <c r="K5" i="23"/>
  <c r="H5" i="23" s="1"/>
  <c r="K5" i="34"/>
  <c r="H5" i="34" s="1"/>
  <c r="K5" i="38"/>
  <c r="H5" i="38" s="1"/>
  <c r="I4" i="39"/>
  <c r="K5" i="39"/>
  <c r="H5" i="39" s="1"/>
  <c r="I5" i="39" s="1"/>
  <c r="K5" i="42"/>
  <c r="H5" i="42" s="1"/>
  <c r="I5" i="42" s="1"/>
  <c r="G5" i="48"/>
  <c r="I4" i="43"/>
  <c r="K8" i="41"/>
  <c r="L8" i="41" s="1"/>
  <c r="K8" i="40"/>
  <c r="L8" i="40" s="1"/>
  <c r="G5" i="38"/>
  <c r="G4" i="37"/>
  <c r="G5" i="37"/>
  <c r="M5" i="37" s="1"/>
  <c r="J8" i="31"/>
  <c r="K8" i="31" s="1"/>
  <c r="L8" i="31" s="1"/>
  <c r="H5" i="30"/>
  <c r="G5" i="30"/>
  <c r="G5" i="29"/>
  <c r="M5" i="29" s="1"/>
  <c r="H5" i="29"/>
  <c r="L8" i="29"/>
  <c r="B2" i="29"/>
  <c r="J8" i="26"/>
  <c r="K8" i="26" s="1"/>
  <c r="J8" i="22"/>
  <c r="K8" i="22" s="1"/>
  <c r="K8" i="21"/>
  <c r="L8" i="21" s="1"/>
  <c r="K8" i="23"/>
  <c r="L8" i="23" s="1"/>
  <c r="L8" i="45"/>
  <c r="J8" i="48"/>
  <c r="B2" i="21"/>
  <c r="B2" i="25"/>
  <c r="G5" i="25"/>
  <c r="L8" i="28"/>
  <c r="G4" i="30"/>
  <c r="B2" i="30"/>
  <c r="J8" i="30"/>
  <c r="G4" i="34"/>
  <c r="I4" i="34" s="1"/>
  <c r="B2" i="34"/>
  <c r="J8" i="34"/>
  <c r="K8" i="35"/>
  <c r="L8" i="35" s="1"/>
  <c r="G4" i="38"/>
  <c r="B2" i="38"/>
  <c r="J8" i="38"/>
  <c r="K8" i="39"/>
  <c r="L8" i="39" s="1"/>
  <c r="K8" i="43"/>
  <c r="L8" i="43" s="1"/>
  <c r="H5" i="46"/>
  <c r="I5" i="47"/>
  <c r="L8" i="25"/>
  <c r="G4" i="46"/>
  <c r="B2" i="46"/>
  <c r="J8" i="46"/>
  <c r="G5" i="46"/>
  <c r="K8" i="27"/>
  <c r="L8" i="27" s="1"/>
  <c r="G4" i="42"/>
  <c r="I4" i="42" s="1"/>
  <c r="B2" i="42"/>
  <c r="J8" i="42"/>
  <c r="I4" i="45"/>
  <c r="J8" i="33"/>
  <c r="J8" i="37"/>
  <c r="B2" i="33"/>
  <c r="B2" i="37"/>
  <c r="D1" i="7"/>
  <c r="I4" i="40" l="1"/>
  <c r="I5" i="22"/>
  <c r="I4" i="24"/>
  <c r="I5" i="24"/>
  <c r="L8" i="26"/>
  <c r="I4" i="27"/>
  <c r="I4" i="28"/>
  <c r="M5" i="30"/>
  <c r="I5" i="35"/>
  <c r="M5" i="38"/>
  <c r="M5" i="40"/>
  <c r="M5" i="41"/>
  <c r="M5" i="25"/>
  <c r="I4" i="37"/>
  <c r="I5" i="34"/>
  <c r="I4" i="41"/>
  <c r="M5" i="24"/>
  <c r="I5" i="38"/>
  <c r="I5" i="23"/>
  <c r="I5" i="41"/>
  <c r="I5" i="48"/>
  <c r="M5" i="48"/>
  <c r="I4" i="32"/>
  <c r="I5" i="33"/>
  <c r="M5" i="33"/>
  <c r="I4" i="44"/>
  <c r="M5" i="43"/>
  <c r="M5" i="26"/>
  <c r="M5" i="44"/>
  <c r="I5" i="45"/>
  <c r="I5" i="46"/>
  <c r="M5" i="46"/>
  <c r="I5" i="25"/>
  <c r="I4" i="38"/>
  <c r="I4" i="30"/>
  <c r="I5" i="30"/>
  <c r="I4" i="46"/>
  <c r="I5" i="37"/>
  <c r="I5" i="29"/>
  <c r="L8" i="22"/>
  <c r="K8" i="38"/>
  <c r="L8" i="38" s="1"/>
  <c r="K8" i="30"/>
  <c r="L8" i="30" s="1"/>
  <c r="K8" i="48"/>
  <c r="L8" i="48" s="1"/>
  <c r="K8" i="46"/>
  <c r="L8" i="46" s="1"/>
  <c r="K8" i="34"/>
  <c r="L8" i="34" s="1"/>
  <c r="K8" i="37"/>
  <c r="L8" i="37" s="1"/>
  <c r="K8" i="33"/>
  <c r="L8" i="33" s="1"/>
  <c r="K8" i="42"/>
  <c r="L8" i="42" s="1"/>
  <c r="F27" i="7"/>
  <c r="F26" i="7"/>
  <c r="F24" i="7"/>
  <c r="F22" i="7"/>
  <c r="F17" i="7"/>
  <c r="F16" i="7"/>
  <c r="F15" i="7"/>
  <c r="F14" i="7"/>
  <c r="F13" i="7"/>
  <c r="F12" i="7"/>
  <c r="F11" i="7"/>
  <c r="E11" i="7"/>
  <c r="F5" i="7"/>
  <c r="F3" i="7"/>
  <c r="E3" i="7"/>
</calcChain>
</file>

<file path=xl/sharedStrings.xml><?xml version="1.0" encoding="utf-8"?>
<sst xmlns="http://schemas.openxmlformats.org/spreadsheetml/2006/main" count="3139" uniqueCount="704">
  <si>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</si>
  <si>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</si>
  <si>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</si>
  <si>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</si>
  <si>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</si>
  <si>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</si>
  <si>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</si>
  <si>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</si>
  <si>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</si>
  <si>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</si>
  <si>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</si>
  <si>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</si>
  <si>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</si>
  <si>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7566390</t>
  </si>
  <si>
    <t>26426</t>
  </si>
  <si>
    <t>PODLASKIE</t>
  </si>
  <si>
    <t>HAJNOWSKI</t>
  </si>
  <si>
    <t>BIAŁOWIEŻA</t>
  </si>
  <si>
    <t>0023076</t>
  </si>
  <si>
    <t>04527</t>
  </si>
  <si>
    <t>PARK DYREKCYJNY</t>
  </si>
  <si>
    <t>1A</t>
  </si>
  <si>
    <t/>
  </si>
  <si>
    <t>ŁOMŻYŃSKI</t>
  </si>
  <si>
    <t>BIELSKI</t>
  </si>
  <si>
    <t>BIELSK PODLASKI</t>
  </si>
  <si>
    <t>99999</t>
  </si>
  <si>
    <t>BIAŁOSTOCKI</t>
  </si>
  <si>
    <t>CHOROSZCZ</t>
  </si>
  <si>
    <t>6992763</t>
  </si>
  <si>
    <t>111450,114862</t>
  </si>
  <si>
    <t>CZARNA BIAŁOSTOCKA</t>
  </si>
  <si>
    <t>0025454</t>
  </si>
  <si>
    <t>CZARNA WIEŚ KOŚCIELNA</t>
  </si>
  <si>
    <t>21970</t>
  </si>
  <si>
    <t>UL. SZKOLNA</t>
  </si>
  <si>
    <t>DOBRZYNIEWO DUŻE</t>
  </si>
  <si>
    <t>2404962</t>
  </si>
  <si>
    <t>86721</t>
  </si>
  <si>
    <t>0027134</t>
  </si>
  <si>
    <t>FASTY</t>
  </si>
  <si>
    <t>01184</t>
  </si>
  <si>
    <t>UL. BIAŁOSTOCKA</t>
  </si>
  <si>
    <t>16900</t>
  </si>
  <si>
    <t>UL. POGODNA</t>
  </si>
  <si>
    <t>7757064</t>
  </si>
  <si>
    <t>51815</t>
  </si>
  <si>
    <t>0027298</t>
  </si>
  <si>
    <t>POGORZAŁKI</t>
  </si>
  <si>
    <t>SIEMIATYCKI</t>
  </si>
  <si>
    <t>HAJNÓWKA</t>
  </si>
  <si>
    <t>05635</t>
  </si>
  <si>
    <t>UL. GŁÓWNA</t>
  </si>
  <si>
    <t>08682</t>
  </si>
  <si>
    <t>UL. KNYSZYŃSKA</t>
  </si>
  <si>
    <t>SUWALSKI</t>
  </si>
  <si>
    <t>ŁAPY</t>
  </si>
  <si>
    <t>12740</t>
  </si>
  <si>
    <t>UL. ADAMA MICKIEWICZA</t>
  </si>
  <si>
    <t>6100919</t>
  </si>
  <si>
    <t>26021,26820</t>
  </si>
  <si>
    <t>NAREWKA</t>
  </si>
  <si>
    <t>0036950</t>
  </si>
  <si>
    <t>14330</t>
  </si>
  <si>
    <t>UL. NOWA</t>
  </si>
  <si>
    <t>4953675</t>
  </si>
  <si>
    <t>30534</t>
  </si>
  <si>
    <t>SUPRAŚL</t>
  </si>
  <si>
    <t>0041588</t>
  </si>
  <si>
    <t>OGRODNICZKI</t>
  </si>
  <si>
    <t>25368</t>
  </si>
  <si>
    <t>UL. ZAGÓRNA</t>
  </si>
  <si>
    <t>5781158</t>
  </si>
  <si>
    <t>30781,30835</t>
  </si>
  <si>
    <t>0041619</t>
  </si>
  <si>
    <t>SOBOLEWO</t>
  </si>
  <si>
    <t>16793</t>
  </si>
  <si>
    <t>UL. PODLASKA</t>
  </si>
  <si>
    <t>09546</t>
  </si>
  <si>
    <t>UL. KOŚCIELNA</t>
  </si>
  <si>
    <t>WASILKÓW</t>
  </si>
  <si>
    <t>4444880</t>
  </si>
  <si>
    <t>107030</t>
  </si>
  <si>
    <t>WYSZKI</t>
  </si>
  <si>
    <t>0044240</t>
  </si>
  <si>
    <t>STRABLA</t>
  </si>
  <si>
    <t>23884</t>
  </si>
  <si>
    <t>UL. WESOŁA</t>
  </si>
  <si>
    <t>WYSOKOMAZOWIECKI</t>
  </si>
  <si>
    <t>13A</t>
  </si>
  <si>
    <t>17011</t>
  </si>
  <si>
    <t>UL. POLNA</t>
  </si>
  <si>
    <t>KOLNEŃSKI</t>
  </si>
  <si>
    <t>6037387</t>
  </si>
  <si>
    <t>4029</t>
  </si>
  <si>
    <t>GRAJEWSKI</t>
  </si>
  <si>
    <t>GRAJEWO</t>
  </si>
  <si>
    <t>0397351</t>
  </si>
  <si>
    <t>BIAŁASZEWO</t>
  </si>
  <si>
    <t>09282</t>
  </si>
  <si>
    <t>UL. MIKOŁAJA KOPERNIKA</t>
  </si>
  <si>
    <t>6675827</t>
  </si>
  <si>
    <t>4031</t>
  </si>
  <si>
    <t>0397463</t>
  </si>
  <si>
    <t>DANÓWEK</t>
  </si>
  <si>
    <t>1219220</t>
  </si>
  <si>
    <t>4030</t>
  </si>
  <si>
    <t>0397753</t>
  </si>
  <si>
    <t>RUDA</t>
  </si>
  <si>
    <t>7885527</t>
  </si>
  <si>
    <t>4028</t>
  </si>
  <si>
    <t>0397859</t>
  </si>
  <si>
    <t>WIERZBOWO</t>
  </si>
  <si>
    <t>3807584</t>
  </si>
  <si>
    <t>12957,12958</t>
  </si>
  <si>
    <t>0397865</t>
  </si>
  <si>
    <t>WOJEWODZIN</t>
  </si>
  <si>
    <t>KOLNO</t>
  </si>
  <si>
    <t>7246213</t>
  </si>
  <si>
    <t>48623,49512</t>
  </si>
  <si>
    <t>0399670</t>
  </si>
  <si>
    <t>LACHOWO</t>
  </si>
  <si>
    <t>6992685</t>
  </si>
  <si>
    <t>64896,64897</t>
  </si>
  <si>
    <t>0399901</t>
  </si>
  <si>
    <t>ZABIELE</t>
  </si>
  <si>
    <t>2123250</t>
  </si>
  <si>
    <t>49967,53701</t>
  </si>
  <si>
    <t>ZAMBROWSKI</t>
  </si>
  <si>
    <t>KOŁAKI KOŚCIELNE</t>
  </si>
  <si>
    <t>0400113</t>
  </si>
  <si>
    <t>4975376</t>
  </si>
  <si>
    <t>103955,103960</t>
  </si>
  <si>
    <t>KULESZE KOŚCIELNE</t>
  </si>
  <si>
    <t>0400372</t>
  </si>
  <si>
    <t>ŁOMŻA</t>
  </si>
  <si>
    <t>7693581</t>
  </si>
  <si>
    <t>90348</t>
  </si>
  <si>
    <t>0400716</t>
  </si>
  <si>
    <t>JARNUTY</t>
  </si>
  <si>
    <t>3934056</t>
  </si>
  <si>
    <t>90339</t>
  </si>
  <si>
    <t>0400780</t>
  </si>
  <si>
    <t>KONARZYCE</t>
  </si>
  <si>
    <t>2328045</t>
  </si>
  <si>
    <t>90329</t>
  </si>
  <si>
    <t>0400811</t>
  </si>
  <si>
    <t>LUTOSTAŃ</t>
  </si>
  <si>
    <t>6739675</t>
  </si>
  <si>
    <t>90325</t>
  </si>
  <si>
    <t>0400917</t>
  </si>
  <si>
    <t>PNIEWO</t>
  </si>
  <si>
    <t>00157</t>
  </si>
  <si>
    <t>UL. AKACJOWA</t>
  </si>
  <si>
    <t>2114473</t>
  </si>
  <si>
    <t>90349</t>
  </si>
  <si>
    <t>0400998</t>
  </si>
  <si>
    <t>PUCHAŁY</t>
  </si>
  <si>
    <t>5974543</t>
  </si>
  <si>
    <t>90331</t>
  </si>
  <si>
    <t>0401147</t>
  </si>
  <si>
    <t>WYGODA</t>
  </si>
  <si>
    <t>11659</t>
  </si>
  <si>
    <t>UL. ŁOMŻYŃSKA</t>
  </si>
  <si>
    <t>MIASTKOWO</t>
  </si>
  <si>
    <t>8076038</t>
  </si>
  <si>
    <t>126698</t>
  </si>
  <si>
    <t>0401940</t>
  </si>
  <si>
    <t>RYDZEWO</t>
  </si>
  <si>
    <t>12555</t>
  </si>
  <si>
    <t>UL. MAZURSKA</t>
  </si>
  <si>
    <t>5654254</t>
  </si>
  <si>
    <t>23006</t>
  </si>
  <si>
    <t>PERLEJEWO</t>
  </si>
  <si>
    <t>0403293</t>
  </si>
  <si>
    <t>5654682</t>
  </si>
  <si>
    <t>23005</t>
  </si>
  <si>
    <t>45A</t>
  </si>
  <si>
    <t>1942264</t>
  </si>
  <si>
    <t>47760</t>
  </si>
  <si>
    <t>PIĄTNICA</t>
  </si>
  <si>
    <t>0403494</t>
  </si>
  <si>
    <t>DOBRZYJAŁOWO</t>
  </si>
  <si>
    <t>25944</t>
  </si>
  <si>
    <t>UL. ZDROJOWA</t>
  </si>
  <si>
    <t>5463249</t>
  </si>
  <si>
    <t>47766</t>
  </si>
  <si>
    <t>0403502</t>
  </si>
  <si>
    <t>DROZDOWO</t>
  </si>
  <si>
    <t>2456312</t>
  </si>
  <si>
    <t>47761</t>
  </si>
  <si>
    <t>0403608</t>
  </si>
  <si>
    <t>JEZIORKO</t>
  </si>
  <si>
    <t>20683</t>
  </si>
  <si>
    <t>UL. SPORTOWA</t>
  </si>
  <si>
    <t>1221883</t>
  </si>
  <si>
    <t>5324</t>
  </si>
  <si>
    <t>RAJGRÓD</t>
  </si>
  <si>
    <t>0404766</t>
  </si>
  <si>
    <t>BEŁDA</t>
  </si>
  <si>
    <t>3997967</t>
  </si>
  <si>
    <t>10263</t>
  </si>
  <si>
    <t>RUTKI</t>
  </si>
  <si>
    <t>0405197</t>
  </si>
  <si>
    <t>GRĄDY-WONIECKO</t>
  </si>
  <si>
    <t>5527581</t>
  </si>
  <si>
    <t>10265,9534</t>
  </si>
  <si>
    <t>0405441</t>
  </si>
  <si>
    <t>RUTKI-KOSSAKI</t>
  </si>
  <si>
    <t>11205</t>
  </si>
  <si>
    <t>UL. 11 LISTOPADA</t>
  </si>
  <si>
    <t>7A</t>
  </si>
  <si>
    <t>6992452</t>
  </si>
  <si>
    <t>12955,12956,8631</t>
  </si>
  <si>
    <t>SZCZUCZYN</t>
  </si>
  <si>
    <t>0406943</t>
  </si>
  <si>
    <t>NIEĆKOWO</t>
  </si>
  <si>
    <t>11937</t>
  </si>
  <si>
    <t>UL. 3 MAJA</t>
  </si>
  <si>
    <t>WYSOKIE MAZOWIECKIE</t>
  </si>
  <si>
    <t>ZAMBRÓW</t>
  </si>
  <si>
    <t>2045997</t>
  </si>
  <si>
    <t>34262</t>
  </si>
  <si>
    <t>0411157</t>
  </si>
  <si>
    <t>PORYTE-JABŁOŃ</t>
  </si>
  <si>
    <t>AUGUSTOWSKI</t>
  </si>
  <si>
    <t>09186</t>
  </si>
  <si>
    <t>UL. MARII KONOPNICKIEJ</t>
  </si>
  <si>
    <t>24628</t>
  </si>
  <si>
    <t>UL. WOJSKA POLSKIEGO</t>
  </si>
  <si>
    <t>5144149</t>
  </si>
  <si>
    <t>22376</t>
  </si>
  <si>
    <t>LIPSK</t>
  </si>
  <si>
    <t>0761704</t>
  </si>
  <si>
    <t>BARTNIKI</t>
  </si>
  <si>
    <t>RACZKI</t>
  </si>
  <si>
    <t>7311453</t>
  </si>
  <si>
    <t>7004,7006</t>
  </si>
  <si>
    <t>0766624</t>
  </si>
  <si>
    <t>SUWAŁKI</t>
  </si>
  <si>
    <t>40A</t>
  </si>
  <si>
    <t>5143828</t>
  </si>
  <si>
    <t>6747,71604,71647</t>
  </si>
  <si>
    <t>BIAŁYSTOK</t>
  </si>
  <si>
    <t>0922410</t>
  </si>
  <si>
    <t>00362</t>
  </si>
  <si>
    <t>UL. ANTONIUK FABRYCZNY</t>
  </si>
  <si>
    <t>5782147</t>
  </si>
  <si>
    <t>67836,71192,71193,91452</t>
  </si>
  <si>
    <t>2173377</t>
  </si>
  <si>
    <t>57393</t>
  </si>
  <si>
    <t>2134317</t>
  </si>
  <si>
    <t>81650</t>
  </si>
  <si>
    <t>00432</t>
  </si>
  <si>
    <t>UL. ARMII KRAJOWEJ</t>
  </si>
  <si>
    <t>4571465</t>
  </si>
  <si>
    <t>70902,70904</t>
  </si>
  <si>
    <t>01014</t>
  </si>
  <si>
    <t>UL. GEN. JÓZEFA BEMA</t>
  </si>
  <si>
    <t>2042685</t>
  </si>
  <si>
    <t>106408,21465</t>
  </si>
  <si>
    <t>4826142</t>
  </si>
  <si>
    <t>81621</t>
  </si>
  <si>
    <t>01651</t>
  </si>
  <si>
    <t>UL. BOHATERÓW MONTE CASSINO</t>
  </si>
  <si>
    <t>8075988</t>
  </si>
  <si>
    <t>91506</t>
  </si>
  <si>
    <t>02125</t>
  </si>
  <si>
    <t>UL. WŁADYSŁAWA BRONIEWSKIEGO</t>
  </si>
  <si>
    <t>2084405</t>
  </si>
  <si>
    <t>13287</t>
  </si>
  <si>
    <t>02180</t>
  </si>
  <si>
    <t>UL. BRUKOWA</t>
  </si>
  <si>
    <t>8203502</t>
  </si>
  <si>
    <t>127402</t>
  </si>
  <si>
    <t>02857</t>
  </si>
  <si>
    <t>UL. CHOROSZCZAŃSKA</t>
  </si>
  <si>
    <t>03032</t>
  </si>
  <si>
    <t>UL. CIEPŁA</t>
  </si>
  <si>
    <t>1257815</t>
  </si>
  <si>
    <t>129330</t>
  </si>
  <si>
    <t>6292436</t>
  </si>
  <si>
    <t>81629</t>
  </si>
  <si>
    <t>03458</t>
  </si>
  <si>
    <t>UL. CZĘSTOCHOWSKA</t>
  </si>
  <si>
    <t>6A</t>
  </si>
  <si>
    <t>2305454</t>
  </si>
  <si>
    <t>64991,81628</t>
  </si>
  <si>
    <t>05431</t>
  </si>
  <si>
    <t>UL. GDAŃSKA</t>
  </si>
  <si>
    <t>23/1</t>
  </si>
  <si>
    <t>2209478</t>
  </si>
  <si>
    <t>11972</t>
  </si>
  <si>
    <t>06206</t>
  </si>
  <si>
    <t>UL. ARTURA GROTTGERA</t>
  </si>
  <si>
    <t>8840901</t>
  </si>
  <si>
    <t>64739</t>
  </si>
  <si>
    <t>07394</t>
  </si>
  <si>
    <t>UL. JAWOROWA</t>
  </si>
  <si>
    <t>8776909</t>
  </si>
  <si>
    <t>56586,81638</t>
  </si>
  <si>
    <t>07499</t>
  </si>
  <si>
    <t>UL. JESIENNA</t>
  </si>
  <si>
    <t>7757169</t>
  </si>
  <si>
    <t>12858</t>
  </si>
  <si>
    <t>07689</t>
  </si>
  <si>
    <t>UL. JUROWIECKA</t>
  </si>
  <si>
    <t>2116635</t>
  </si>
  <si>
    <t>64849,91505</t>
  </si>
  <si>
    <t>07879</t>
  </si>
  <si>
    <t>UL. KAMIENNA</t>
  </si>
  <si>
    <t>5908727</t>
  </si>
  <si>
    <t>118561</t>
  </si>
  <si>
    <t>08222</t>
  </si>
  <si>
    <t>UL. KAWALERYJSKA</t>
  </si>
  <si>
    <t>3425061</t>
  </si>
  <si>
    <t>66156</t>
  </si>
  <si>
    <t>08596</t>
  </si>
  <si>
    <t>UL. JANA KRZYSZTOFA KLUKA</t>
  </si>
  <si>
    <t>11A</t>
  </si>
  <si>
    <t>8840930</t>
  </si>
  <si>
    <t>71248,88656</t>
  </si>
  <si>
    <t>2441352</t>
  </si>
  <si>
    <t>81631</t>
  </si>
  <si>
    <t>09066</t>
  </si>
  <si>
    <t>UL. KOMISJI EDUKACJI NARODOWEJ</t>
  </si>
  <si>
    <t>5591192</t>
  </si>
  <si>
    <t>81642</t>
  </si>
  <si>
    <t>2040585</t>
  </si>
  <si>
    <t>12091,56593,84569</t>
  </si>
  <si>
    <t>3488997</t>
  </si>
  <si>
    <t>71320,71323</t>
  </si>
  <si>
    <t>09796</t>
  </si>
  <si>
    <t>UL. KRAKOWSKA</t>
  </si>
  <si>
    <t>4317871</t>
  </si>
  <si>
    <t>90950</t>
  </si>
  <si>
    <t>10765</t>
  </si>
  <si>
    <t>UL. LEGIONOWA</t>
  </si>
  <si>
    <t>2122609</t>
  </si>
  <si>
    <t>64994,81646</t>
  </si>
  <si>
    <t>10898</t>
  </si>
  <si>
    <t>UL. LEŚNA</t>
  </si>
  <si>
    <t>5336276</t>
  </si>
  <si>
    <t>64838,65280</t>
  </si>
  <si>
    <t>11501</t>
  </si>
  <si>
    <t>UL. ŁAGODNA</t>
  </si>
  <si>
    <t>3488875</t>
  </si>
  <si>
    <t>81639</t>
  </si>
  <si>
    <t>11908</t>
  </si>
  <si>
    <t>UL. MAGNOLIOWA</t>
  </si>
  <si>
    <t>2391890</t>
  </si>
  <si>
    <t>81643</t>
  </si>
  <si>
    <t>12832</t>
  </si>
  <si>
    <t>UL. MIESZKA I</t>
  </si>
  <si>
    <t>5909679</t>
  </si>
  <si>
    <t>11720</t>
  </si>
  <si>
    <t>12991</t>
  </si>
  <si>
    <t>UL. MIODOWA</t>
  </si>
  <si>
    <t>2219182</t>
  </si>
  <si>
    <t>13376,64998</t>
  </si>
  <si>
    <t>14000</t>
  </si>
  <si>
    <t>UL. NAREWSKA</t>
  </si>
  <si>
    <t>7884683</t>
  </si>
  <si>
    <t>71421,82844</t>
  </si>
  <si>
    <t>15141</t>
  </si>
  <si>
    <t>UL. ORLA</t>
  </si>
  <si>
    <t>2190847</t>
  </si>
  <si>
    <t>12988</t>
  </si>
  <si>
    <t>15590</t>
  </si>
  <si>
    <t>UL. PAŁACOWA</t>
  </si>
  <si>
    <t>2/1</t>
  </si>
  <si>
    <t>16046</t>
  </si>
  <si>
    <t>UL. PIASTOWSKA</t>
  </si>
  <si>
    <t>3425010</t>
  </si>
  <si>
    <t>64787</t>
  </si>
  <si>
    <t>3D</t>
  </si>
  <si>
    <t>6801320</t>
  </si>
  <si>
    <t>11761</t>
  </si>
  <si>
    <t>6483570</t>
  </si>
  <si>
    <t>24542,64512,64782</t>
  </si>
  <si>
    <t>16169</t>
  </si>
  <si>
    <t>UL. PIETRASZE</t>
  </si>
  <si>
    <t>7629128</t>
  </si>
  <si>
    <t>93013,93014,93015</t>
  </si>
  <si>
    <t>16799</t>
  </si>
  <si>
    <t>UL. PODLEŚNA</t>
  </si>
  <si>
    <t>5846243</t>
  </si>
  <si>
    <t>106282,106283,64546</t>
  </si>
  <si>
    <t>2316600</t>
  </si>
  <si>
    <t>59870</t>
  </si>
  <si>
    <t>17027</t>
  </si>
  <si>
    <t>UL. POLOWA</t>
  </si>
  <si>
    <t>7/1</t>
  </si>
  <si>
    <t>5718529</t>
  </si>
  <si>
    <t>90953</t>
  </si>
  <si>
    <t>17226</t>
  </si>
  <si>
    <t>UL. PORZECZKOWA</t>
  </si>
  <si>
    <t>6228572</t>
  </si>
  <si>
    <t>64510,64865</t>
  </si>
  <si>
    <t>17534</t>
  </si>
  <si>
    <t>UL. PROMIENNA</t>
  </si>
  <si>
    <t>2328795</t>
  </si>
  <si>
    <t>54463,81630</t>
  </si>
  <si>
    <t>18099</t>
  </si>
  <si>
    <t>UL. KAZIMIERZA PUŁASKIEGO</t>
  </si>
  <si>
    <t>6738704</t>
  </si>
  <si>
    <t>113965,26766,81651</t>
  </si>
  <si>
    <t>4444818</t>
  </si>
  <si>
    <t>81648</t>
  </si>
  <si>
    <t>19094</t>
  </si>
  <si>
    <t>UL. RUMIANKOWA</t>
  </si>
  <si>
    <t>2279627</t>
  </si>
  <si>
    <t>71240,71241</t>
  </si>
  <si>
    <t>19335</t>
  </si>
  <si>
    <t>UL. RZEMIEŚLNICZA</t>
  </si>
  <si>
    <t>12/3</t>
  </si>
  <si>
    <t>2226796</t>
  </si>
  <si>
    <t>110460,110468,110499</t>
  </si>
  <si>
    <t>19830</t>
  </si>
  <si>
    <t>UL. SIENKIEWICZA</t>
  </si>
  <si>
    <t>20267</t>
  </si>
  <si>
    <t>UL. SŁONIMSKA</t>
  </si>
  <si>
    <t>4698637</t>
  </si>
  <si>
    <t>71321,71322</t>
  </si>
  <si>
    <t>2137941</t>
  </si>
  <si>
    <t>70984</t>
  </si>
  <si>
    <t>47/1</t>
  </si>
  <si>
    <t>5080900</t>
  </si>
  <si>
    <t>81620</t>
  </si>
  <si>
    <t>20291</t>
  </si>
  <si>
    <t>UL. JULIUSZA SŁOWACKIEGO</t>
  </si>
  <si>
    <t>8267177</t>
  </si>
  <si>
    <t>90954</t>
  </si>
  <si>
    <t>20509</t>
  </si>
  <si>
    <t>UL. SOKÓLSKA</t>
  </si>
  <si>
    <t>8648161</t>
  </si>
  <si>
    <t>81627</t>
  </si>
  <si>
    <t>20641</t>
  </si>
  <si>
    <t>UL. SPACEROWA</t>
  </si>
  <si>
    <t>8522260</t>
  </si>
  <si>
    <t>91450,91451</t>
  </si>
  <si>
    <t>21242</t>
  </si>
  <si>
    <t>UL. STOŁECZNA</t>
  </si>
  <si>
    <t>2292570</t>
  </si>
  <si>
    <t>90952</t>
  </si>
  <si>
    <t>6037150</t>
  </si>
  <si>
    <t>57067</t>
  </si>
  <si>
    <t>21271</t>
  </si>
  <si>
    <t>UL. STRAŻACKA</t>
  </si>
  <si>
    <t>2173366</t>
  </si>
  <si>
    <t>64808</t>
  </si>
  <si>
    <t>21293</t>
  </si>
  <si>
    <t>UL. STROMA</t>
  </si>
  <si>
    <t>2206157</t>
  </si>
  <si>
    <t>71893,71920</t>
  </si>
  <si>
    <t>22548</t>
  </si>
  <si>
    <t>UL. ŚWIĘTOJAŃSKA</t>
  </si>
  <si>
    <t>18154209</t>
  </si>
  <si>
    <t>109157,109158</t>
  </si>
  <si>
    <t>48498</t>
  </si>
  <si>
    <t>UL. AL. 1000-LECIA PAŃSTWA POLSKIEGO</t>
  </si>
  <si>
    <t>8904219</t>
  </si>
  <si>
    <t>12098,64801</t>
  </si>
  <si>
    <t>23381</t>
  </si>
  <si>
    <t>UL. UPALNA</t>
  </si>
  <si>
    <t>5336148</t>
  </si>
  <si>
    <t>64508</t>
  </si>
  <si>
    <t>23663</t>
  </si>
  <si>
    <t>UL. WARMIŃSKA</t>
  </si>
  <si>
    <t>4339758</t>
  </si>
  <si>
    <t>11980</t>
  </si>
  <si>
    <t>23682</t>
  </si>
  <si>
    <t>UL. WARSZAWSKA</t>
  </si>
  <si>
    <t>3999652</t>
  </si>
  <si>
    <t>7072</t>
  </si>
  <si>
    <t>23974</t>
  </si>
  <si>
    <t>UL. WIATRAKOWA</t>
  </si>
  <si>
    <t>24048</t>
  </si>
  <si>
    <t>UL. WIEJSKA</t>
  </si>
  <si>
    <t>2307330</t>
  </si>
  <si>
    <t>11780</t>
  </si>
  <si>
    <t>24170</t>
  </si>
  <si>
    <t>UL. WIERZBOWA</t>
  </si>
  <si>
    <t>26326</t>
  </si>
  <si>
    <t>UL. ZWYCIĘSTWA</t>
  </si>
  <si>
    <t>3297229</t>
  </si>
  <si>
    <t>91448,91449</t>
  </si>
  <si>
    <t>18154206</t>
  </si>
  <si>
    <t>15739,15740</t>
  </si>
  <si>
    <t>47278</t>
  </si>
  <si>
    <t>UL. KS. ARCYBISKUPA EDWARDA KISIELA</t>
  </si>
  <si>
    <t>5908759</t>
  </si>
  <si>
    <t>124752,124756,124757</t>
  </si>
  <si>
    <t>36925</t>
  </si>
  <si>
    <t>UL. 42 PUŁKU PIECHOTY</t>
  </si>
  <si>
    <t>5718497</t>
  </si>
  <si>
    <t>65016,81653</t>
  </si>
  <si>
    <t>38085</t>
  </si>
  <si>
    <t>UL. DOJLIDY GÓRNE</t>
  </si>
  <si>
    <t>0922685</t>
  </si>
  <si>
    <t>6483819</t>
  </si>
  <si>
    <t>69958,75043</t>
  </si>
  <si>
    <t>4318247</t>
  </si>
  <si>
    <t>29512,29734</t>
  </si>
  <si>
    <t>24013</t>
  </si>
  <si>
    <t>UL. WIDOWSKA</t>
  </si>
  <si>
    <t>6738696</t>
  </si>
  <si>
    <t>75622</t>
  </si>
  <si>
    <t>4A</t>
  </si>
  <si>
    <t>2420156</t>
  </si>
  <si>
    <t>80949</t>
  </si>
  <si>
    <t>25062</t>
  </si>
  <si>
    <t>UL. WŁADYSŁAWA WYSOCKIEGO</t>
  </si>
  <si>
    <t>0922811</t>
  </si>
  <si>
    <t>17340</t>
  </si>
  <si>
    <t>UL. POWSTANIA STYCZNIOWEGO</t>
  </si>
  <si>
    <t>3488996</t>
  </si>
  <si>
    <t>88523,88524</t>
  </si>
  <si>
    <t>26A</t>
  </si>
  <si>
    <t>0923035</t>
  </si>
  <si>
    <t>8649175</t>
  </si>
  <si>
    <t>90093,90115,90130</t>
  </si>
  <si>
    <t>5208515</t>
  </si>
  <si>
    <t>91333,91371,91381</t>
  </si>
  <si>
    <t>1907391</t>
  </si>
  <si>
    <t>114483</t>
  </si>
  <si>
    <t>1216366</t>
  </si>
  <si>
    <t>90104</t>
  </si>
  <si>
    <t>36029</t>
  </si>
  <si>
    <t>UL. MARSZAŁKA JÓZEFA PIŁSUDSKIEGO</t>
  </si>
  <si>
    <t>1208522</t>
  </si>
  <si>
    <t>48792,7748</t>
  </si>
  <si>
    <t>0923271</t>
  </si>
  <si>
    <t>01681</t>
  </si>
  <si>
    <t>UL. BOHATERÓW WESTERPLATTE</t>
  </si>
  <si>
    <t>16191</t>
  </si>
  <si>
    <t>UL. PIĘKNA</t>
  </si>
  <si>
    <t>09580</t>
  </si>
  <si>
    <t>PL. TADEUSZA KOŚCIUSZKI</t>
  </si>
  <si>
    <t>0923526</t>
  </si>
  <si>
    <t>4635382</t>
  </si>
  <si>
    <t>18567</t>
  </si>
  <si>
    <t>2382465</t>
  </si>
  <si>
    <t>4359</t>
  </si>
  <si>
    <t>4254419</t>
  </si>
  <si>
    <t>22796,22797</t>
  </si>
  <si>
    <t>0957241</t>
  </si>
  <si>
    <t>01093</t>
  </si>
  <si>
    <t>UL. FELIKSA BERNATOWICZA</t>
  </si>
  <si>
    <t>4761847</t>
  </si>
  <si>
    <t>13450</t>
  </si>
  <si>
    <t>08415</t>
  </si>
  <si>
    <t>UL. KIERZKOWA</t>
  </si>
  <si>
    <t>4253469</t>
  </si>
  <si>
    <t>22804,22806</t>
  </si>
  <si>
    <t>09228</t>
  </si>
  <si>
    <t>UL. STACHA KONWY</t>
  </si>
  <si>
    <t>4952500</t>
  </si>
  <si>
    <t>22802,22803</t>
  </si>
  <si>
    <t>5909677</t>
  </si>
  <si>
    <t>13986</t>
  </si>
  <si>
    <t>6483792</t>
  </si>
  <si>
    <t>13452,13988,42313</t>
  </si>
  <si>
    <t>10250</t>
  </si>
  <si>
    <t>UL. KSIĘŻNEJ ANNY</t>
  </si>
  <si>
    <t>4953516</t>
  </si>
  <si>
    <t>13984</t>
  </si>
  <si>
    <t>8777222</t>
  </si>
  <si>
    <t>13453,3506</t>
  </si>
  <si>
    <t>14177</t>
  </si>
  <si>
    <t>UL. JULIANA URSYNA NIEMCEWICZA</t>
  </si>
  <si>
    <t>2399484</t>
  </si>
  <si>
    <t>22818,22820,22821,22822</t>
  </si>
  <si>
    <t>14426</t>
  </si>
  <si>
    <t>UL. NOWOGRODZKA</t>
  </si>
  <si>
    <t>2500564</t>
  </si>
  <si>
    <t>13449</t>
  </si>
  <si>
    <t>7566045</t>
  </si>
  <si>
    <t>6743</t>
  </si>
  <si>
    <t>4508174</t>
  </si>
  <si>
    <t>13985</t>
  </si>
  <si>
    <t>2259783</t>
  </si>
  <si>
    <t>24421,24422,24423</t>
  </si>
  <si>
    <t>17945</t>
  </si>
  <si>
    <t>UL. PRZYKOSZAROWA</t>
  </si>
  <si>
    <t>6483695</t>
  </si>
  <si>
    <t>13989</t>
  </si>
  <si>
    <t>18652</t>
  </si>
  <si>
    <t>UL. WŁADYSŁAWA STANISŁAWA REYMONTA</t>
  </si>
  <si>
    <t>5017399</t>
  </si>
  <si>
    <t>13987</t>
  </si>
  <si>
    <t>19677</t>
  </si>
  <si>
    <t>UL. SENATORSKA</t>
  </si>
  <si>
    <t>20068</t>
  </si>
  <si>
    <t>UL. MARII SKŁODOWSKIEJ-CURIE</t>
  </si>
  <si>
    <t>8585824</t>
  </si>
  <si>
    <t>24417,24419,24420</t>
  </si>
  <si>
    <t>4189438</t>
  </si>
  <si>
    <t>128708</t>
  </si>
  <si>
    <t>21641</t>
  </si>
  <si>
    <t>UL. SYBIRAKÓW</t>
  </si>
  <si>
    <t>1253881</t>
  </si>
  <si>
    <t>111781</t>
  </si>
  <si>
    <t>3424970</t>
  </si>
  <si>
    <t>22807,22808,22809</t>
  </si>
  <si>
    <t>26081</t>
  </si>
  <si>
    <t>UL. ZIELONA</t>
  </si>
  <si>
    <t>0957376</t>
  </si>
  <si>
    <t>6356580</t>
  </si>
  <si>
    <t>83714,83715</t>
  </si>
  <si>
    <t>32579</t>
  </si>
  <si>
    <t>UL. A. MICKIEWICZA</t>
  </si>
  <si>
    <t>8075965</t>
  </si>
  <si>
    <t>80684</t>
  </si>
  <si>
    <t>5463054</t>
  </si>
  <si>
    <t>80698</t>
  </si>
  <si>
    <t>0957420</t>
  </si>
  <si>
    <t>03691</t>
  </si>
  <si>
    <t>UL. MARII DĄBROWSKIEJ</t>
  </si>
  <si>
    <t>2010232</t>
  </si>
  <si>
    <t>29147,80702</t>
  </si>
  <si>
    <t>07226</t>
  </si>
  <si>
    <t>UL. KSIĘCIA JANUSZA I</t>
  </si>
  <si>
    <t>3743793</t>
  </si>
  <si>
    <t>27512,27730,48443</t>
  </si>
  <si>
    <t>10312</t>
  </si>
  <si>
    <t>UL. TEOFILA KUBRAKA</t>
  </si>
  <si>
    <t>7502663</t>
  </si>
  <si>
    <t>66395</t>
  </si>
  <si>
    <t>6992836</t>
  </si>
  <si>
    <t>80696</t>
  </si>
  <si>
    <t>2298349</t>
  </si>
  <si>
    <t>113930</t>
  </si>
  <si>
    <t>7183845</t>
  </si>
  <si>
    <t>43956</t>
  </si>
  <si>
    <t>6611525</t>
  </si>
  <si>
    <t>48407</t>
  </si>
  <si>
    <t>50490</t>
  </si>
  <si>
    <t>PL. PL. WOLNOŚCI</t>
  </si>
  <si>
    <t>3935440</t>
  </si>
  <si>
    <t>92164,92176</t>
  </si>
  <si>
    <t>NOWOGRÓD</t>
  </si>
  <si>
    <t>0957459</t>
  </si>
  <si>
    <t>0957620</t>
  </si>
  <si>
    <t>8203488</t>
  </si>
  <si>
    <t>114663,66753,66754</t>
  </si>
  <si>
    <t>36496</t>
  </si>
  <si>
    <t>UL. WŁADYSŁAWA PELCA</t>
  </si>
  <si>
    <t>0977456</t>
  </si>
  <si>
    <t>6420095</t>
  </si>
  <si>
    <t>111087</t>
  </si>
  <si>
    <t>14307</t>
  </si>
  <si>
    <t>UL. TEOFILA NONIEWICZA</t>
  </si>
  <si>
    <t>NIE POPC</t>
  </si>
  <si>
    <t>LP.</t>
  </si>
  <si>
    <t>Numer Części</t>
  </si>
  <si>
    <t>POPC/NIE POPC</t>
  </si>
  <si>
    <t>liczba lokalizacji</t>
  </si>
  <si>
    <t>Województwo</t>
  </si>
  <si>
    <t>Powiat</t>
  </si>
  <si>
    <t>licznik</t>
  </si>
  <si>
    <t>BIAŁYSTOK I BIAŁOSTOCKI</t>
  </si>
  <si>
    <t>ŁOMŻA I ŁOMŻYŃSKI</t>
  </si>
  <si>
    <t>SUWAŁKI I SUWALSKI</t>
  </si>
  <si>
    <t>Etykiety wierszy</t>
  </si>
  <si>
    <t>Suma końcowa</t>
  </si>
  <si>
    <t>Suma z liczba lokalizacji</t>
  </si>
  <si>
    <t>teren Podlasia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</si>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</sst>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7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/>
    <xf numFmtId="165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/>
    <xf numFmtId="0" fontId="4" fillId="0" borderId="7" xfId="0" applyFont="1" applyBorder="1"/>
    <xf numFmtId="165" fontId="4" fillId="0" borderId="15" xfId="0" applyNumberFormat="1" applyFont="1" applyBorder="1" applyAlignment="1">
      <alignment wrapText="1"/>
    </xf>
    <xf numFmtId="0" fontId="4" fillId="0" borderId="16" xfId="0" applyFont="1" applyBorder="1"/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2" fontId="4" fillId="0" borderId="8" xfId="0" applyNumberFormat="1" applyFont="1" applyBorder="1"/>
    <xf numFmtId="2" fontId="4" fillId="0" borderId="0" xfId="0" applyNumberFormat="1" applyFont="1"/>
    <xf numFmtId="2" fontId="4" fillId="0" borderId="7" xfId="0" applyNumberFormat="1" applyFont="1" applyBorder="1"/>
    <xf numFmtId="165" fontId="5" fillId="4" borderId="16" xfId="0" applyNumberFormat="1" applyFont="1" applyFill="1" applyBorder="1" applyAlignment="1">
      <alignment wrapText="1"/>
    </xf>
    <xf numFmtId="0" fontId="4" fillId="5" borderId="1" xfId="0" applyFont="1" applyFill="1" applyBorder="1" applyAlignment="1" applyProtection="1">
      <alignment horizontal="center"/>
      <protection locked="0"/>
    </xf>
    <xf numFmtId="2" fontId="4" fillId="5" borderId="8" xfId="0" applyNumberFormat="1" applyFont="1" applyFill="1" applyBorder="1" applyProtection="1">
      <protection locked="0"/>
    </xf>
    <xf numFmtId="2" fontId="5" fillId="4" borderId="16" xfId="0" applyNumberFormat="1" applyFont="1" applyFill="1" applyBorder="1"/>
    <xf numFmtId="165" fontId="4" fillId="0" borderId="16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2" fontId="4" fillId="5" borderId="18" xfId="0" applyNumberFormat="1" applyFont="1" applyFill="1" applyBorder="1" applyProtection="1">
      <protection locked="0"/>
    </xf>
    <xf numFmtId="2" fontId="4" fillId="0" borderId="19" xfId="0" applyNumberFormat="1" applyFont="1" applyBorder="1"/>
    <xf numFmtId="0" fontId="5" fillId="0" borderId="0" xfId="0" applyFont="1"/>
    <xf numFmtId="165" fontId="4" fillId="0" borderId="0" xfId="0" applyNumberFormat="1" applyFont="1"/>
    <xf numFmtId="2" fontId="0" fillId="0" borderId="0" xfId="0" applyNumberFormat="1"/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0" fillId="6" borderId="0" xfId="0" applyFill="1" applyProtection="1">
      <protection locked="0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165" fontId="4" fillId="0" borderId="1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165" fontId="5" fillId="0" borderId="8" xfId="0" applyNumberFormat="1" applyFont="1" applyBorder="1" applyAlignment="1">
      <alignment horizontal="left" wrapText="1"/>
    </xf>
    <xf numFmtId="165" fontId="5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165" fontId="4" fillId="0" borderId="15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5" fontId="4" fillId="0" borderId="16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3">
    <cellStyle name="Excel Built-in Normal" xfId="1" xr:uid="{3B720D75-080F-484A-9F5C-9F9BE38FF2D4}"/>
    <cellStyle name="Normalny" xfId="0" builtinId="0"/>
    <cellStyle name="Normalny 2" xfId="2" xr:uid="{448926B5-61E2-4829-87B7-59660A106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550.505089236111" createdVersion="6" refreshedVersion="6" minRefreshableVersion="3" recordCount="28" xr:uid="{3351ADEC-9E83-41C5-AACC-8CFDE1E2D5B1}">
  <cacheSource type="worksheet">
    <worksheetSource ref="A2:F30" sheet="Części_wykaz_NPOPC"/>
  </cacheSource>
  <cacheFields count="6">
    <cacheField name="LP." numFmtId="0">
      <sharedItems containsSemiMixedTypes="0" containsString="0" containsNumber="1" containsInteger="1" minValue="1" maxValue="28"/>
    </cacheField>
    <cacheField name="Numer Części" numFmtId="0">
      <sharedItems containsSemiMixedTypes="0" containsString="0" containsNumber="1" containsInteger="1" minValue="1" maxValue="28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58"/>
    </cacheField>
    <cacheField name="Województwo" numFmtId="0">
      <sharedItems/>
    </cacheField>
    <cacheField name="Powiat" numFmtId="0">
      <sharedItems containsBlank="1" count="16">
        <s v="AUGUSTOWSKI"/>
        <s v="BIAŁYSTOK I BIAŁOSTOCKI"/>
        <s v="BIELSKI"/>
        <s v="GRAJEWO"/>
        <s v="GRAJEWSKI"/>
        <s v="HAJNOWSKI"/>
        <s v="KOLNEŃSKI"/>
        <s v="ŁOMŻA I ŁOMŻYŃSKI"/>
        <s v="SIEMIATYCKI"/>
        <s v="SUWAŁKI I SUWALSKI"/>
        <s v="WYSOKOMAZOWIECKI"/>
        <s v="ZAMBROWSKI"/>
        <s v="teren Podlasia"/>
        <s v="BIAŁYSTOK"/>
        <m u="1"/>
        <s v="całe Podlaski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n v="1"/>
    <x v="0"/>
    <s v="NIE POPC"/>
    <n v="1"/>
    <s v="PODLASKIE"/>
    <x v="0"/>
  </r>
  <r>
    <n v="2"/>
    <x v="1"/>
    <s v="NIE POPC"/>
    <n v="1"/>
    <s v="PODLASKIE"/>
    <x v="1"/>
  </r>
  <r>
    <n v="3"/>
    <x v="2"/>
    <s v="NIE POPC"/>
    <n v="2"/>
    <s v="PODLASKIE"/>
    <x v="1"/>
  </r>
  <r>
    <n v="4"/>
    <x v="3"/>
    <s v="NIE POPC"/>
    <n v="6"/>
    <s v="PODLASKIE"/>
    <x v="1"/>
  </r>
  <r>
    <n v="5"/>
    <x v="4"/>
    <s v="NIE POPC"/>
    <n v="1"/>
    <s v="PODLASKIE"/>
    <x v="1"/>
  </r>
  <r>
    <n v="6"/>
    <x v="5"/>
    <s v="NIE POPC"/>
    <n v="3"/>
    <s v="PODLASKIE"/>
    <x v="1"/>
  </r>
  <r>
    <n v="7"/>
    <x v="6"/>
    <s v="NIE POPC"/>
    <n v="1"/>
    <s v="PODLASKIE"/>
    <x v="1"/>
  </r>
  <r>
    <n v="8"/>
    <x v="7"/>
    <s v="NIE POPC"/>
    <n v="3"/>
    <s v="PODLASKIE"/>
    <x v="1"/>
  </r>
  <r>
    <n v="9"/>
    <x v="8"/>
    <s v="NIE POPC"/>
    <n v="3"/>
    <s v="PODLASKIE"/>
    <x v="2"/>
  </r>
  <r>
    <n v="10"/>
    <x v="9"/>
    <s v="NIE POPC"/>
    <n v="3"/>
    <s v="PODLASKIE"/>
    <x v="3"/>
  </r>
  <r>
    <n v="11"/>
    <x v="10"/>
    <s v="NIE POPC"/>
    <n v="6"/>
    <s v="PODLASKIE"/>
    <x v="4"/>
  </r>
  <r>
    <n v="12"/>
    <x v="11"/>
    <s v="NIE POPC"/>
    <n v="1"/>
    <s v="PODLASKIE"/>
    <x v="5"/>
  </r>
  <r>
    <n v="13"/>
    <x v="12"/>
    <s v="NIE POPC"/>
    <n v="4"/>
    <s v="PODLASKIE"/>
    <x v="5"/>
  </r>
  <r>
    <n v="14"/>
    <x v="13"/>
    <s v="NIE POPC"/>
    <n v="5"/>
    <s v="PODLASKIE"/>
    <x v="6"/>
  </r>
  <r>
    <n v="15"/>
    <x v="14"/>
    <s v="NIE POPC"/>
    <n v="4"/>
    <s v="PODLASKIE"/>
    <x v="6"/>
  </r>
  <r>
    <n v="16"/>
    <x v="15"/>
    <s v="NIE POPC"/>
    <n v="4"/>
    <s v="PODLASKIE"/>
    <x v="7"/>
  </r>
  <r>
    <n v="17"/>
    <x v="16"/>
    <s v="NIE POPC"/>
    <n v="1"/>
    <s v="PODLASKIE"/>
    <x v="7"/>
  </r>
  <r>
    <n v="18"/>
    <x v="17"/>
    <s v="NIE POPC"/>
    <n v="1"/>
    <s v="PODLASKIE"/>
    <x v="7"/>
  </r>
  <r>
    <n v="19"/>
    <x v="18"/>
    <s v="NIE POPC"/>
    <n v="5"/>
    <s v="PODLASKIE"/>
    <x v="7"/>
  </r>
  <r>
    <n v="20"/>
    <x v="19"/>
    <s v="NIE POPC"/>
    <n v="2"/>
    <s v="PODLASKIE"/>
    <x v="8"/>
  </r>
  <r>
    <n v="21"/>
    <x v="20"/>
    <s v="NIE POPC"/>
    <n v="2"/>
    <s v="PODLASKIE"/>
    <x v="9"/>
  </r>
  <r>
    <n v="22"/>
    <x v="21"/>
    <s v="NIE POPC"/>
    <n v="1"/>
    <s v="PODLASKIE"/>
    <x v="10"/>
  </r>
  <r>
    <n v="23"/>
    <x v="22"/>
    <s v="NIE POPC"/>
    <n v="1"/>
    <s v="PODLASKIE"/>
    <x v="10"/>
  </r>
  <r>
    <n v="24"/>
    <x v="23"/>
    <s v="NIE POPC"/>
    <n v="1"/>
    <s v="PODLASKIE"/>
    <x v="11"/>
  </r>
  <r>
    <n v="25"/>
    <x v="24"/>
    <s v="NIE POPC"/>
    <n v="3"/>
    <s v="PODLASKIE"/>
    <x v="11"/>
  </r>
  <r>
    <n v="26"/>
    <x v="25"/>
    <s v="NIE POPC"/>
    <n v="7"/>
    <s v="PODLASKIE"/>
    <x v="12"/>
  </r>
  <r>
    <n v="27"/>
    <x v="26"/>
    <s v="NIE POPC"/>
    <n v="58"/>
    <s v="PODLASKIE"/>
    <x v="13"/>
  </r>
  <r>
    <n v="28"/>
    <x v="27"/>
    <s v="NIE POPC"/>
    <n v="17"/>
    <s v="PODLASKIE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FF1071-ACA7-4BB3-BFFD-3FA8C5847D6B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44" firstHeaderRow="1" firstDataRow="1" firstDataCol="1"/>
  <pivotFields count="6"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dataField="1" showAll="0"/>
    <pivotField showAll="0"/>
    <pivotField axis="axisRow" showAll="0" defaultSubtotal="0">
      <items count="16">
        <item x="0"/>
        <item x="13"/>
        <item x="1"/>
        <item x="2"/>
        <item x="3"/>
        <item x="4"/>
        <item x="5"/>
        <item x="6"/>
        <item x="7"/>
        <item x="8"/>
        <item x="9"/>
        <item x="10"/>
        <item x="11"/>
        <item m="1" x="14"/>
        <item m="1" x="15"/>
        <item x="12"/>
      </items>
    </pivotField>
  </pivotFields>
  <rowFields count="2">
    <field x="5"/>
    <field x="1"/>
  </rowFields>
  <rowItems count="43">
    <i>
      <x/>
    </i>
    <i r="1">
      <x/>
    </i>
    <i>
      <x v="1"/>
    </i>
    <i r="1">
      <x v="26"/>
    </i>
    <i r="1">
      <x v="27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</i>
    <i r="1">
      <x v="8"/>
    </i>
    <i>
      <x v="4"/>
    </i>
    <i r="1">
      <x v="9"/>
    </i>
    <i>
      <x v="5"/>
    </i>
    <i r="1">
      <x v="10"/>
    </i>
    <i>
      <x v="6"/>
    </i>
    <i r="1">
      <x v="11"/>
    </i>
    <i r="1">
      <x v="12"/>
    </i>
    <i>
      <x v="7"/>
    </i>
    <i r="1">
      <x v="13"/>
    </i>
    <i r="1">
      <x v="14"/>
    </i>
    <i>
      <x v="8"/>
    </i>
    <i r="1">
      <x v="15"/>
    </i>
    <i r="1">
      <x v="16"/>
    </i>
    <i r="1">
      <x v="17"/>
    </i>
    <i r="1">
      <x v="18"/>
    </i>
    <i>
      <x v="9"/>
    </i>
    <i r="1">
      <x v="19"/>
    </i>
    <i>
      <x v="10"/>
    </i>
    <i r="1">
      <x v="20"/>
    </i>
    <i>
      <x v="11"/>
    </i>
    <i r="1">
      <x v="21"/>
    </i>
    <i r="1">
      <x v="22"/>
    </i>
    <i>
      <x v="12"/>
    </i>
    <i r="1">
      <x v="23"/>
    </i>
    <i r="1">
      <x v="24"/>
    </i>
    <i>
      <x v="15"/>
    </i>
    <i r="1">
      <x v="25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7FA6-51C9-4B63-84A5-55C2FFA9151A}">
  <dimension ref="A1:B44"/>
  <sheetViews>
    <sheetView topLeftCell="A16" workbookViewId="0"/>
  </sheetViews>
  <sheetFormatPr defaultRowHeight="15" x14ac:dyDescent="0.25"/>
  <cols>
    <col min="1" max="1" width="25.85546875" bestFit="1" customWidth="1"/>
    <col min="2" max="2" width="22.140625" bestFit="1" customWidth="1"/>
  </cols>
  <sheetData>
    <row r="1" spans="1:2" x14ac:dyDescent="0.25">
      <c r="A1" s="8" t="s">
        <v>664</v>
      </c>
      <c r="B1" t="s">
        <v>666</v>
      </c>
    </row>
    <row r="2" spans="1:2" x14ac:dyDescent="0.25">
      <c r="A2" s="9" t="s">
        <v>225</v>
      </c>
    </row>
    <row r="3" spans="1:2" x14ac:dyDescent="0.25">
      <c r="A3" s="10">
        <v>1</v>
      </c>
      <c r="B3">
        <v>1</v>
      </c>
    </row>
    <row r="4" spans="1:2" x14ac:dyDescent="0.25">
      <c r="A4" s="9" t="s">
        <v>243</v>
      </c>
    </row>
    <row r="5" spans="1:2" x14ac:dyDescent="0.25">
      <c r="A5" s="10">
        <v>27</v>
      </c>
      <c r="B5">
        <v>58</v>
      </c>
    </row>
    <row r="6" spans="1:2" x14ac:dyDescent="0.25">
      <c r="A6" s="10">
        <v>28</v>
      </c>
      <c r="B6">
        <v>17</v>
      </c>
    </row>
    <row r="7" spans="1:2" x14ac:dyDescent="0.25">
      <c r="A7" s="9" t="s">
        <v>661</v>
      </c>
    </row>
    <row r="8" spans="1:2" x14ac:dyDescent="0.25">
      <c r="A8" s="10">
        <v>2</v>
      </c>
      <c r="B8">
        <v>1</v>
      </c>
    </row>
    <row r="9" spans="1:2" x14ac:dyDescent="0.25">
      <c r="A9" s="10">
        <v>3</v>
      </c>
      <c r="B9">
        <v>2</v>
      </c>
    </row>
    <row r="10" spans="1:2" x14ac:dyDescent="0.25">
      <c r="A10" s="10">
        <v>4</v>
      </c>
      <c r="B10">
        <v>6</v>
      </c>
    </row>
    <row r="11" spans="1:2" x14ac:dyDescent="0.25">
      <c r="A11" s="10">
        <v>5</v>
      </c>
      <c r="B11">
        <v>1</v>
      </c>
    </row>
    <row r="12" spans="1:2" x14ac:dyDescent="0.25">
      <c r="A12" s="10">
        <v>6</v>
      </c>
      <c r="B12">
        <v>3</v>
      </c>
    </row>
    <row r="13" spans="1:2" x14ac:dyDescent="0.25">
      <c r="A13" s="10">
        <v>7</v>
      </c>
      <c r="B13">
        <v>1</v>
      </c>
    </row>
    <row r="14" spans="1:2" x14ac:dyDescent="0.25">
      <c r="A14" s="10">
        <v>8</v>
      </c>
      <c r="B14">
        <v>3</v>
      </c>
    </row>
    <row r="15" spans="1:2" x14ac:dyDescent="0.25">
      <c r="A15" s="9" t="s">
        <v>24</v>
      </c>
    </row>
    <row r="16" spans="1:2" x14ac:dyDescent="0.25">
      <c r="A16" s="10">
        <v>9</v>
      </c>
      <c r="B16">
        <v>3</v>
      </c>
    </row>
    <row r="17" spans="1:2" x14ac:dyDescent="0.25">
      <c r="A17" s="9" t="s">
        <v>96</v>
      </c>
    </row>
    <row r="18" spans="1:2" x14ac:dyDescent="0.25">
      <c r="A18" s="10">
        <v>10</v>
      </c>
      <c r="B18">
        <v>3</v>
      </c>
    </row>
    <row r="19" spans="1:2" x14ac:dyDescent="0.25">
      <c r="A19" s="9" t="s">
        <v>95</v>
      </c>
    </row>
    <row r="20" spans="1:2" x14ac:dyDescent="0.25">
      <c r="A20" s="10">
        <v>11</v>
      </c>
      <c r="B20">
        <v>6</v>
      </c>
    </row>
    <row r="21" spans="1:2" x14ac:dyDescent="0.25">
      <c r="A21" s="9" t="s">
        <v>16</v>
      </c>
    </row>
    <row r="22" spans="1:2" x14ac:dyDescent="0.25">
      <c r="A22" s="10">
        <v>12</v>
      </c>
      <c r="B22">
        <v>1</v>
      </c>
    </row>
    <row r="23" spans="1:2" x14ac:dyDescent="0.25">
      <c r="A23" s="10">
        <v>13</v>
      </c>
      <c r="B23">
        <v>4</v>
      </c>
    </row>
    <row r="24" spans="1:2" x14ac:dyDescent="0.25">
      <c r="A24" s="9" t="s">
        <v>92</v>
      </c>
    </row>
    <row r="25" spans="1:2" x14ac:dyDescent="0.25">
      <c r="A25" s="10">
        <v>14</v>
      </c>
      <c r="B25">
        <v>5</v>
      </c>
    </row>
    <row r="26" spans="1:2" x14ac:dyDescent="0.25">
      <c r="A26" s="10">
        <v>15</v>
      </c>
      <c r="B26">
        <v>4</v>
      </c>
    </row>
    <row r="27" spans="1:2" x14ac:dyDescent="0.25">
      <c r="A27" s="9" t="s">
        <v>662</v>
      </c>
    </row>
    <row r="28" spans="1:2" x14ac:dyDescent="0.25">
      <c r="A28" s="10">
        <v>16</v>
      </c>
      <c r="B28">
        <v>4</v>
      </c>
    </row>
    <row r="29" spans="1:2" x14ac:dyDescent="0.25">
      <c r="A29" s="10">
        <v>17</v>
      </c>
      <c r="B29">
        <v>1</v>
      </c>
    </row>
    <row r="30" spans="1:2" x14ac:dyDescent="0.25">
      <c r="A30" s="10">
        <v>18</v>
      </c>
      <c r="B30">
        <v>1</v>
      </c>
    </row>
    <row r="31" spans="1:2" x14ac:dyDescent="0.25">
      <c r="A31" s="10">
        <v>19</v>
      </c>
      <c r="B31">
        <v>5</v>
      </c>
    </row>
    <row r="32" spans="1:2" x14ac:dyDescent="0.25">
      <c r="A32" s="9" t="s">
        <v>49</v>
      </c>
    </row>
    <row r="33" spans="1:2" x14ac:dyDescent="0.25">
      <c r="A33" s="10">
        <v>20</v>
      </c>
      <c r="B33">
        <v>2</v>
      </c>
    </row>
    <row r="34" spans="1:2" x14ac:dyDescent="0.25">
      <c r="A34" s="9" t="s">
        <v>663</v>
      </c>
    </row>
    <row r="35" spans="1:2" x14ac:dyDescent="0.25">
      <c r="A35" s="10">
        <v>21</v>
      </c>
      <c r="B35">
        <v>2</v>
      </c>
    </row>
    <row r="36" spans="1:2" x14ac:dyDescent="0.25">
      <c r="A36" s="9" t="s">
        <v>88</v>
      </c>
    </row>
    <row r="37" spans="1:2" x14ac:dyDescent="0.25">
      <c r="A37" s="10">
        <v>22</v>
      </c>
      <c r="B37">
        <v>1</v>
      </c>
    </row>
    <row r="38" spans="1:2" x14ac:dyDescent="0.25">
      <c r="A38" s="10">
        <v>23</v>
      </c>
      <c r="B38">
        <v>1</v>
      </c>
    </row>
    <row r="39" spans="1:2" x14ac:dyDescent="0.25">
      <c r="A39" s="9" t="s">
        <v>128</v>
      </c>
    </row>
    <row r="40" spans="1:2" x14ac:dyDescent="0.25">
      <c r="A40" s="10">
        <v>24</v>
      </c>
      <c r="B40">
        <v>1</v>
      </c>
    </row>
    <row r="41" spans="1:2" x14ac:dyDescent="0.25">
      <c r="A41" s="10">
        <v>25</v>
      </c>
      <c r="B41">
        <v>3</v>
      </c>
    </row>
    <row r="42" spans="1:2" x14ac:dyDescent="0.25">
      <c r="A42" s="9" t="s">
        <v>667</v>
      </c>
    </row>
    <row r="43" spans="1:2" x14ac:dyDescent="0.25">
      <c r="A43" s="10">
        <v>26</v>
      </c>
      <c r="B43">
        <v>7</v>
      </c>
    </row>
    <row r="44" spans="1:2" x14ac:dyDescent="0.25">
      <c r="A44" s="9" t="s">
        <v>665</v>
      </c>
      <c r="B44">
        <v>147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6138-1517-4BAF-8A0F-DF3BBCC68049}">
  <dimension ref="A1:W17"/>
  <sheetViews>
    <sheetView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21</v>
      </c>
      <c r="B2" s="11">
        <f>M14</f>
        <v>2</v>
      </c>
      <c r="C2" s="11" t="str">
        <f>E16</f>
        <v>SUWALSKI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ROUND(SUM(Q16:Q350),2)*60</f>
        <v>0</v>
      </c>
      <c r="K4" s="12">
        <f>SUM(R16:R350)*60</f>
        <v>0</v>
      </c>
      <c r="L4" s="25">
        <f>SUM(S16:S350)*60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ROUND(SUM(U16:U350),2)*60</f>
        <v>0</v>
      </c>
      <c r="K5" s="12">
        <f>SUM(V16:V350)*60</f>
        <v>0</v>
      </c>
      <c r="L5" s="25">
        <f>SUM(W16:W350)*60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SUM(N16:N199)</f>
        <v>2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4956686</v>
      </c>
      <c r="B16" s="4" t="s">
        <v>236</v>
      </c>
      <c r="C16" s="5" t="s">
        <v>237</v>
      </c>
      <c r="D16" s="6" t="s">
        <v>15</v>
      </c>
      <c r="E16" s="6" t="s">
        <v>55</v>
      </c>
      <c r="F16" s="6" t="s">
        <v>235</v>
      </c>
      <c r="G16" s="6" t="s">
        <v>238</v>
      </c>
      <c r="H16" s="6" t="s">
        <v>235</v>
      </c>
      <c r="I16" s="6" t="s">
        <v>193</v>
      </c>
      <c r="J16" s="6" t="s">
        <v>194</v>
      </c>
      <c r="K16" s="7">
        <v>1</v>
      </c>
      <c r="L16" s="6">
        <v>748181</v>
      </c>
      <c r="M16" s="6">
        <v>686506</v>
      </c>
      <c r="N16" s="6">
        <v>1</v>
      </c>
      <c r="O16" s="39"/>
      <c r="P16" s="39"/>
      <c r="Q16" s="39"/>
      <c r="R16">
        <f>ROUND(Q16*0.23,2)</f>
        <v>0</v>
      </c>
      <c r="S16" s="36">
        <f>ROUND(Q16,2)+R16</f>
        <v>0</v>
      </c>
      <c r="T16" s="39"/>
      <c r="U16" s="39"/>
      <c r="V16">
        <f>ROUND(U16*0.23,2)</f>
        <v>0</v>
      </c>
      <c r="W16" s="36">
        <f>ROUND(U16,2)+V16</f>
        <v>0</v>
      </c>
    </row>
    <row r="17" spans="1:23" x14ac:dyDescent="0.25">
      <c r="A17" s="4">
        <v>5024047</v>
      </c>
      <c r="B17" s="4" t="s">
        <v>649</v>
      </c>
      <c r="C17" s="5" t="s">
        <v>650</v>
      </c>
      <c r="D17" s="6" t="s">
        <v>15</v>
      </c>
      <c r="E17" s="6" t="s">
        <v>239</v>
      </c>
      <c r="F17" s="6" t="s">
        <v>239</v>
      </c>
      <c r="G17" s="6" t="s">
        <v>648</v>
      </c>
      <c r="H17" s="6" t="s">
        <v>239</v>
      </c>
      <c r="I17" s="6" t="s">
        <v>651</v>
      </c>
      <c r="J17" s="6" t="s">
        <v>652</v>
      </c>
      <c r="K17" s="7">
        <v>10</v>
      </c>
      <c r="L17" s="6">
        <v>757042</v>
      </c>
      <c r="M17" s="6">
        <v>699627</v>
      </c>
      <c r="N17" s="6">
        <v>1</v>
      </c>
      <c r="O17" s="39"/>
      <c r="P17" s="39"/>
      <c r="Q17" s="39"/>
      <c r="R17">
        <f t="shared" ref="R17" si="1">ROUND(Q17*0.23,2)</f>
        <v>0</v>
      </c>
      <c r="S17" s="36">
        <f t="shared" ref="S17" si="2">ROUND(Q17,2)+R17</f>
        <v>0</v>
      </c>
      <c r="T17" s="39"/>
      <c r="U17" s="39"/>
      <c r="V17">
        <f t="shared" ref="V17" si="3">ROUND(U17*0.23,2)</f>
        <v>0</v>
      </c>
      <c r="W17" s="36">
        <f t="shared" ref="W17" si="4">ROUND(U17,2)+V17</f>
        <v>0</v>
      </c>
    </row>
  </sheetData>
  <sheetProtection algorithmName="SHA-512" hashValue="mCLnPgR8ZNWcRMzPGKdBwfizgt9o99VuWoynuNVJ191L4KrQj3nMLzGWrpmO81PxquMwKkjutwmEenXr8oFioA==" saltValue="/Xezz1Fah8kDUXFNI93vO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C044F-7E59-405D-8C39-A63906F4F240}">
  <dimension ref="A1:W17"/>
  <sheetViews>
    <sheetView workbookViewId="0">
      <selection activeCell="U16" sqref="U16:U17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20</v>
      </c>
      <c r="B2" s="11">
        <f>M14</f>
        <v>2</v>
      </c>
      <c r="C2" s="11" t="str">
        <f>E16</f>
        <v>SIEMIATYCKI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ROUND(SUM(Q16:Q350),2)*60</f>
        <v>0</v>
      </c>
      <c r="K4" s="12">
        <f>SUM(R16:R350)*60</f>
        <v>0</v>
      </c>
      <c r="L4" s="25">
        <f>SUM(S16:S350)*60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ROUND(SUM(U16:U350),2)*60</f>
        <v>0</v>
      </c>
      <c r="K5" s="12">
        <f>SUM(V16:V350)*60</f>
        <v>0</v>
      </c>
      <c r="L5" s="25">
        <f>SUM(W16:W350)*60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SUM(N16:N199)</f>
        <v>2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4926582</v>
      </c>
      <c r="B16" s="4" t="s">
        <v>171</v>
      </c>
      <c r="C16" s="5" t="s">
        <v>172</v>
      </c>
      <c r="D16" s="6" t="s">
        <v>15</v>
      </c>
      <c r="E16" s="6" t="s">
        <v>49</v>
      </c>
      <c r="F16" s="6" t="s">
        <v>173</v>
      </c>
      <c r="G16" s="6" t="s">
        <v>174</v>
      </c>
      <c r="H16" s="6" t="s">
        <v>173</v>
      </c>
      <c r="I16" s="6" t="s">
        <v>26</v>
      </c>
      <c r="J16" s="6" t="s">
        <v>22</v>
      </c>
      <c r="K16" s="7">
        <v>12</v>
      </c>
      <c r="L16" s="6">
        <v>741449</v>
      </c>
      <c r="M16" s="6">
        <v>528367</v>
      </c>
      <c r="N16" s="6">
        <v>1</v>
      </c>
      <c r="O16" s="39"/>
      <c r="P16" s="39"/>
      <c r="Q16" s="39"/>
      <c r="R16">
        <f>ROUND(Q16*0.23,2)</f>
        <v>0</v>
      </c>
      <c r="S16" s="36">
        <f>ROUND(Q16,2)+R16</f>
        <v>0</v>
      </c>
      <c r="T16" s="39"/>
      <c r="U16" s="39"/>
      <c r="V16">
        <f>ROUND(U16*0.23,2)</f>
        <v>0</v>
      </c>
      <c r="W16" s="36">
        <f>ROUND(U16,2)+V16</f>
        <v>0</v>
      </c>
    </row>
    <row r="17" spans="1:23" x14ac:dyDescent="0.25">
      <c r="A17" s="4">
        <v>4926636</v>
      </c>
      <c r="B17" s="4" t="s">
        <v>175</v>
      </c>
      <c r="C17" s="5" t="s">
        <v>176</v>
      </c>
      <c r="D17" s="6" t="s">
        <v>15</v>
      </c>
      <c r="E17" s="6" t="s">
        <v>49</v>
      </c>
      <c r="F17" s="6" t="s">
        <v>173</v>
      </c>
      <c r="G17" s="6" t="s">
        <v>174</v>
      </c>
      <c r="H17" s="6" t="s">
        <v>173</v>
      </c>
      <c r="I17" s="6" t="s">
        <v>26</v>
      </c>
      <c r="J17" s="6" t="s">
        <v>22</v>
      </c>
      <c r="K17" s="7" t="s">
        <v>177</v>
      </c>
      <c r="L17" s="6">
        <v>741461</v>
      </c>
      <c r="M17" s="6">
        <v>528307</v>
      </c>
      <c r="N17" s="6">
        <v>1</v>
      </c>
      <c r="O17" s="39"/>
      <c r="P17" s="39"/>
      <c r="Q17" s="39"/>
      <c r="R17">
        <f t="shared" ref="R17" si="1">ROUND(Q17*0.23,2)</f>
        <v>0</v>
      </c>
      <c r="S17" s="36">
        <f t="shared" ref="S17" si="2">ROUND(Q17,2)+R17</f>
        <v>0</v>
      </c>
      <c r="T17" s="39"/>
      <c r="U17" s="39"/>
      <c r="V17">
        <f t="shared" ref="V17" si="3">ROUND(U17*0.23,2)</f>
        <v>0</v>
      </c>
      <c r="W17" s="36">
        <f t="shared" ref="W17" si="4">ROUND(U17,2)+V17</f>
        <v>0</v>
      </c>
    </row>
  </sheetData>
  <sheetProtection algorithmName="SHA-512" hashValue="D45oCPJTEjLca67jzWsLR/i4BhyBOmt/curEY9sq2rD+28re7FK3U1Hb9y9Z2wanQDcczKq3FA7O+vyialWrLA==" saltValue="UxY/QZ5c4rf1GMbKwEXN2w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E13D-BD21-4D82-9972-3B715643F804}">
  <dimension ref="A1:W20"/>
  <sheetViews>
    <sheetView topLeftCell="A10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19</v>
      </c>
      <c r="B2" s="11">
        <f>M14</f>
        <v>5</v>
      </c>
      <c r="C2" s="11" t="str">
        <f>E16</f>
        <v>ŁOMŻYŃSKI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ROUND(SUM(Q16:Q351),2)*60</f>
        <v>0</v>
      </c>
      <c r="K4" s="12">
        <f>SUM(R16:R351)*60</f>
        <v>0</v>
      </c>
      <c r="L4" s="25">
        <f>SUM(S16:S351)*60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ROUND(SUM(U16:U351),2)*60</f>
        <v>0</v>
      </c>
      <c r="K5" s="12">
        <f>SUM(V16:V351)*60</f>
        <v>0</v>
      </c>
      <c r="L5" s="25">
        <f>SUM(W16:W351)*60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SUM(N16:N200)</f>
        <v>5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4880218</v>
      </c>
      <c r="B16" s="4" t="s">
        <v>136</v>
      </c>
      <c r="C16" s="5" t="s">
        <v>137</v>
      </c>
      <c r="D16" s="6" t="s">
        <v>15</v>
      </c>
      <c r="E16" s="6" t="s">
        <v>23</v>
      </c>
      <c r="F16" s="6" t="s">
        <v>135</v>
      </c>
      <c r="G16" s="6" t="s">
        <v>138</v>
      </c>
      <c r="H16" s="6" t="s">
        <v>139</v>
      </c>
      <c r="I16" s="6" t="s">
        <v>26</v>
      </c>
      <c r="J16" s="6" t="s">
        <v>22</v>
      </c>
      <c r="K16" s="7">
        <v>1</v>
      </c>
      <c r="L16" s="6">
        <v>700782</v>
      </c>
      <c r="M16" s="6">
        <v>591913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4880753</v>
      </c>
      <c r="B17" s="4" t="s">
        <v>140</v>
      </c>
      <c r="C17" s="5" t="s">
        <v>141</v>
      </c>
      <c r="D17" s="6" t="s">
        <v>15</v>
      </c>
      <c r="E17" s="6" t="s">
        <v>23</v>
      </c>
      <c r="F17" s="6" t="s">
        <v>135</v>
      </c>
      <c r="G17" s="6" t="s">
        <v>142</v>
      </c>
      <c r="H17" s="6" t="s">
        <v>143</v>
      </c>
      <c r="I17" s="6" t="s">
        <v>34</v>
      </c>
      <c r="J17" s="6" t="s">
        <v>35</v>
      </c>
      <c r="K17" s="7">
        <v>4</v>
      </c>
      <c r="L17" s="6">
        <v>703657</v>
      </c>
      <c r="M17" s="6">
        <v>590130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4880876</v>
      </c>
      <c r="B18" s="4" t="s">
        <v>144</v>
      </c>
      <c r="C18" s="5" t="s">
        <v>145</v>
      </c>
      <c r="D18" s="6" t="s">
        <v>15</v>
      </c>
      <c r="E18" s="6" t="s">
        <v>23</v>
      </c>
      <c r="F18" s="6" t="s">
        <v>135</v>
      </c>
      <c r="G18" s="6" t="s">
        <v>146</v>
      </c>
      <c r="H18" s="6" t="s">
        <v>147</v>
      </c>
      <c r="I18" s="6" t="s">
        <v>26</v>
      </c>
      <c r="J18" s="6" t="s">
        <v>22</v>
      </c>
      <c r="K18" s="7" t="s">
        <v>21</v>
      </c>
      <c r="L18" s="6">
        <v>719361</v>
      </c>
      <c r="M18" s="6">
        <v>585497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  <row r="19" spans="1:23" x14ac:dyDescent="0.25">
      <c r="A19" s="4">
        <v>4881766</v>
      </c>
      <c r="B19" s="4" t="s">
        <v>154</v>
      </c>
      <c r="C19" s="5" t="s">
        <v>155</v>
      </c>
      <c r="D19" s="6" t="s">
        <v>15</v>
      </c>
      <c r="E19" s="6" t="s">
        <v>23</v>
      </c>
      <c r="F19" s="6" t="s">
        <v>135</v>
      </c>
      <c r="G19" s="6" t="s">
        <v>156</v>
      </c>
      <c r="H19" s="6" t="s">
        <v>157</v>
      </c>
      <c r="I19" s="6" t="s">
        <v>26</v>
      </c>
      <c r="J19" s="6" t="s">
        <v>22</v>
      </c>
      <c r="K19" s="7">
        <v>31</v>
      </c>
      <c r="L19" s="6">
        <v>715868</v>
      </c>
      <c r="M19" s="6">
        <v>583884</v>
      </c>
      <c r="N19" s="6">
        <v>1</v>
      </c>
      <c r="O19" s="39"/>
      <c r="P19" s="39"/>
      <c r="Q19" s="39"/>
      <c r="R19">
        <f t="shared" ref="R19:R20" si="5">ROUND(Q19*0.23,2)</f>
        <v>0</v>
      </c>
      <c r="S19" s="36">
        <f t="shared" ref="S19:S20" si="6">ROUND(Q19,2)+R19</f>
        <v>0</v>
      </c>
      <c r="T19" s="39"/>
      <c r="U19" s="39"/>
      <c r="V19">
        <f t="shared" ref="V19:V20" si="7">ROUND(U19*0.23,2)</f>
        <v>0</v>
      </c>
      <c r="W19" s="36">
        <f t="shared" ref="W19:W20" si="8">ROUND(U19,2)+V19</f>
        <v>0</v>
      </c>
    </row>
    <row r="20" spans="1:23" x14ac:dyDescent="0.25">
      <c r="A20" s="4">
        <v>4885028</v>
      </c>
      <c r="B20" s="4" t="s">
        <v>639</v>
      </c>
      <c r="C20" s="5" t="s">
        <v>640</v>
      </c>
      <c r="D20" s="6" t="s">
        <v>15</v>
      </c>
      <c r="E20" s="6" t="s">
        <v>23</v>
      </c>
      <c r="F20" s="6" t="s">
        <v>641</v>
      </c>
      <c r="G20" s="6" t="s">
        <v>642</v>
      </c>
      <c r="H20" s="6" t="s">
        <v>641</v>
      </c>
      <c r="I20" s="6" t="s">
        <v>209</v>
      </c>
      <c r="J20" s="6" t="s">
        <v>210</v>
      </c>
      <c r="K20" s="7">
        <v>12</v>
      </c>
      <c r="L20" s="6">
        <v>692304</v>
      </c>
      <c r="M20" s="6">
        <v>599582</v>
      </c>
      <c r="N20" s="6">
        <v>1</v>
      </c>
      <c r="O20" s="39"/>
      <c r="P20" s="39"/>
      <c r="Q20" s="39"/>
      <c r="R20">
        <f t="shared" si="5"/>
        <v>0</v>
      </c>
      <c r="S20" s="36">
        <f t="shared" si="6"/>
        <v>0</v>
      </c>
      <c r="T20" s="39"/>
      <c r="U20" s="39"/>
      <c r="V20">
        <f t="shared" si="7"/>
        <v>0</v>
      </c>
      <c r="W20" s="36">
        <f t="shared" si="8"/>
        <v>0</v>
      </c>
    </row>
  </sheetData>
  <sheetProtection algorithmName="SHA-512" hashValue="/+ECsrjJG2LbJHJsHtVvfPrv+ypGdjzaDXGfpSgQAN2N8xhO5A4m5deRUmOMXyTAR+EQ7EKflzcdNdJJoM+2zQ==" saltValue="Vi7SEME8aEIS+HGM4aTGq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EF0D-0E80-4050-9F72-1B1E0055480E}">
  <dimension ref="A1:W16"/>
  <sheetViews>
    <sheetView topLeftCell="A7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18</v>
      </c>
      <c r="B2" s="11">
        <f>M14</f>
        <v>1</v>
      </c>
      <c r="C2" s="11" t="str">
        <f>E16</f>
        <v>ŁOMŻA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ROUND(SUM(Q16:Q349),2)*60</f>
        <v>0</v>
      </c>
      <c r="K4" s="12">
        <f>SUM(R16:R349)*60</f>
        <v>0</v>
      </c>
      <c r="L4" s="25">
        <f>SUM(S16:S349)*60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ROUND(SUM(U16:U349),2)*60</f>
        <v>0</v>
      </c>
      <c r="K5" s="12">
        <f>SUM(V16:V349)*60</f>
        <v>0</v>
      </c>
      <c r="L5" s="25">
        <f>SUM(W16:W349)*60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SUM(N16:N198)</f>
        <v>1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5015428</v>
      </c>
      <c r="B16" s="4" t="s">
        <v>601</v>
      </c>
      <c r="C16" s="5" t="s">
        <v>602</v>
      </c>
      <c r="D16" s="6" t="s">
        <v>15</v>
      </c>
      <c r="E16" s="6" t="s">
        <v>135</v>
      </c>
      <c r="F16" s="6" t="s">
        <v>135</v>
      </c>
      <c r="G16" s="6" t="s">
        <v>546</v>
      </c>
      <c r="H16" s="6" t="s">
        <v>135</v>
      </c>
      <c r="I16" s="6" t="s">
        <v>477</v>
      </c>
      <c r="J16" s="6" t="s">
        <v>478</v>
      </c>
      <c r="K16" s="7">
        <v>16</v>
      </c>
      <c r="L16" s="6">
        <v>705551</v>
      </c>
      <c r="M16" s="6">
        <v>595271</v>
      </c>
      <c r="N16" s="6">
        <v>1</v>
      </c>
      <c r="O16" s="39"/>
      <c r="P16" s="39"/>
      <c r="Q16" s="39"/>
      <c r="R16">
        <f>ROUND(Q16*0.23,2)</f>
        <v>0</v>
      </c>
      <c r="S16" s="36">
        <f>ROUND(Q16,2)+R16</f>
        <v>0</v>
      </c>
      <c r="T16" s="39"/>
      <c r="U16" s="39"/>
      <c r="V16">
        <f>ROUND(U16*0.23,2)</f>
        <v>0</v>
      </c>
      <c r="W16" s="36">
        <f>ROUND(U16,2)+V16</f>
        <v>0</v>
      </c>
    </row>
  </sheetData>
  <sheetProtection algorithmName="SHA-512" hashValue="XNYaKzfoNJmh8FvLCDTGFPbsF+/TKumNo/rtbfZTkIH/ZgI2BoYmVpc84PrEU7M05xE+Mg27uW1i/bMgLj64VA==" saltValue="OehkQELABGJb++z/lV1CX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4BE42-02F4-4F7D-A094-40D7A59BEA4C}">
  <dimension ref="A1:W16"/>
  <sheetViews>
    <sheetView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17</v>
      </c>
      <c r="B2" s="11">
        <f>M14</f>
        <v>1</v>
      </c>
      <c r="C2" s="11" t="str">
        <f>E16</f>
        <v>ŁOMŻA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ROUND(SUM(Q16:Q349),2)*60</f>
        <v>0</v>
      </c>
      <c r="K4" s="12">
        <f>SUM(R16:R349)*60</f>
        <v>0</v>
      </c>
      <c r="L4" s="25">
        <f>SUM(S16:S349)*60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ROUND(SUM(U16:U349),2)*60</f>
        <v>0</v>
      </c>
      <c r="K5" s="12">
        <f>SUM(V16:V349)*60</f>
        <v>0</v>
      </c>
      <c r="L5" s="25">
        <f>SUM(W16:W349)*60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SUM(N16:N198)</f>
        <v>1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5017646</v>
      </c>
      <c r="B16" s="4" t="s">
        <v>597</v>
      </c>
      <c r="C16" s="5" t="s">
        <v>598</v>
      </c>
      <c r="D16" s="6" t="s">
        <v>15</v>
      </c>
      <c r="E16" s="6" t="s">
        <v>135</v>
      </c>
      <c r="F16" s="6" t="s">
        <v>135</v>
      </c>
      <c r="G16" s="6" t="s">
        <v>546</v>
      </c>
      <c r="H16" s="6" t="s">
        <v>135</v>
      </c>
      <c r="I16" s="6" t="s">
        <v>599</v>
      </c>
      <c r="J16" s="6" t="s">
        <v>600</v>
      </c>
      <c r="K16" s="7">
        <v>20</v>
      </c>
      <c r="L16" s="6">
        <v>705820</v>
      </c>
      <c r="M16" s="6">
        <v>592268</v>
      </c>
      <c r="N16" s="6">
        <v>1</v>
      </c>
      <c r="O16" s="39"/>
      <c r="P16" s="39"/>
      <c r="Q16" s="39"/>
      <c r="R16">
        <f>ROUND(Q16*0.23,2)</f>
        <v>0</v>
      </c>
      <c r="S16" s="36">
        <f>ROUND(Q16,2)+R16</f>
        <v>0</v>
      </c>
      <c r="T16" s="39"/>
      <c r="U16" s="39"/>
      <c r="V16">
        <f>ROUND(U16*0.23,2)</f>
        <v>0</v>
      </c>
      <c r="W16" s="36">
        <f>ROUND(U16,2)+V16</f>
        <v>0</v>
      </c>
    </row>
  </sheetData>
  <sheetProtection algorithmName="SHA-512" hashValue="npsTXwRjfLZMQVNxG0Sn9c2SlLnKxIsKUhxiRal2duPntGdBfZc/RhmbNWXfSbBx0FLAsCwkxjLDoK3CmTZSfg==" saltValue="bu6jaSSJXYLekDxkVJ/tfA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47CB-C4A2-4CEA-B248-6F4D34489C31}">
  <dimension ref="A1:W19"/>
  <sheetViews>
    <sheetView topLeftCell="A13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16</v>
      </c>
      <c r="B2" s="11">
        <f>M14</f>
        <v>4</v>
      </c>
      <c r="C2" s="11" t="str">
        <f>E16</f>
        <v>ŁOMŻYŃSKI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ROUND(SUM(Q16:Q351),2)*60</f>
        <v>0</v>
      </c>
      <c r="K4" s="12">
        <f>SUM(R16:R351)*60</f>
        <v>0</v>
      </c>
      <c r="L4" s="25">
        <f>SUM(S16:S351)*60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ROUND(SUM(U16:U351),2)*60</f>
        <v>0</v>
      </c>
      <c r="K5" s="12">
        <f>SUM(V16:V351)*60</f>
        <v>0</v>
      </c>
      <c r="L5" s="25">
        <f>SUM(W16:W351)*60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SUM(N16:N200)</f>
        <v>4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4881400</v>
      </c>
      <c r="B16" s="4" t="s">
        <v>148</v>
      </c>
      <c r="C16" s="5" t="s">
        <v>149</v>
      </c>
      <c r="D16" s="6" t="s">
        <v>15</v>
      </c>
      <c r="E16" s="6" t="s">
        <v>23</v>
      </c>
      <c r="F16" s="6" t="s">
        <v>135</v>
      </c>
      <c r="G16" s="6" t="s">
        <v>150</v>
      </c>
      <c r="H16" s="6" t="s">
        <v>151</v>
      </c>
      <c r="I16" s="6" t="s">
        <v>152</v>
      </c>
      <c r="J16" s="6" t="s">
        <v>153</v>
      </c>
      <c r="K16" s="7">
        <v>1</v>
      </c>
      <c r="L16" s="6">
        <v>714175</v>
      </c>
      <c r="M16" s="6">
        <v>586675</v>
      </c>
      <c r="N16" s="6">
        <v>1</v>
      </c>
      <c r="O16" s="39"/>
      <c r="P16" s="39"/>
      <c r="Q16" s="39"/>
      <c r="R16">
        <f>ROUND(Q16*0.23,2)</f>
        <v>0</v>
      </c>
      <c r="S16" s="36">
        <f>ROUND(Q16,2)+R16</f>
        <v>0</v>
      </c>
      <c r="T16" s="39"/>
      <c r="U16" s="39"/>
      <c r="V16">
        <f>ROUND(U16*0.23,2)</f>
        <v>0</v>
      </c>
      <c r="W16" s="36">
        <f>ROUND(U16,2)+V16</f>
        <v>0</v>
      </c>
    </row>
    <row r="17" spans="1:23" x14ac:dyDescent="0.25">
      <c r="A17" s="4">
        <v>4882981</v>
      </c>
      <c r="B17" s="4" t="s">
        <v>158</v>
      </c>
      <c r="C17" s="5" t="s">
        <v>159</v>
      </c>
      <c r="D17" s="6" t="s">
        <v>15</v>
      </c>
      <c r="E17" s="6" t="s">
        <v>23</v>
      </c>
      <c r="F17" s="6" t="s">
        <v>135</v>
      </c>
      <c r="G17" s="6" t="s">
        <v>160</v>
      </c>
      <c r="H17" s="6" t="s">
        <v>161</v>
      </c>
      <c r="I17" s="6" t="s">
        <v>162</v>
      </c>
      <c r="J17" s="6" t="s">
        <v>163</v>
      </c>
      <c r="K17" s="7">
        <v>2</v>
      </c>
      <c r="L17" s="6">
        <v>711169</v>
      </c>
      <c r="M17" s="6">
        <v>582771</v>
      </c>
      <c r="N17" s="6">
        <v>1</v>
      </c>
      <c r="O17" s="39"/>
      <c r="P17" s="39"/>
      <c r="Q17" s="39"/>
      <c r="R17">
        <f t="shared" ref="R17:R18" si="1">ROUND(Q17*0.23,2)</f>
        <v>0</v>
      </c>
      <c r="S17" s="36">
        <f t="shared" ref="S17:S18" si="2">ROUND(Q17,2)+R17</f>
        <v>0</v>
      </c>
      <c r="T17" s="39"/>
      <c r="U17" s="39"/>
      <c r="V17">
        <f t="shared" ref="V17:V18" si="3">ROUND(U17*0.23,2)</f>
        <v>0</v>
      </c>
      <c r="W17" s="36">
        <f t="shared" ref="W17:W18" si="4">ROUND(U17,2)+V17</f>
        <v>0</v>
      </c>
    </row>
    <row r="18" spans="1:23" x14ac:dyDescent="0.25">
      <c r="A18" s="4">
        <v>4884211</v>
      </c>
      <c r="B18" s="4" t="s">
        <v>165</v>
      </c>
      <c r="C18" s="5" t="s">
        <v>166</v>
      </c>
      <c r="D18" s="6" t="s">
        <v>15</v>
      </c>
      <c r="E18" s="6" t="s">
        <v>23</v>
      </c>
      <c r="F18" s="6" t="s">
        <v>164</v>
      </c>
      <c r="G18" s="6" t="s">
        <v>167</v>
      </c>
      <c r="H18" s="6" t="s">
        <v>168</v>
      </c>
      <c r="I18" s="6" t="s">
        <v>169</v>
      </c>
      <c r="J18" s="6" t="s">
        <v>170</v>
      </c>
      <c r="K18" s="7">
        <v>22</v>
      </c>
      <c r="L18" s="6">
        <v>682804</v>
      </c>
      <c r="M18" s="6">
        <v>589109</v>
      </c>
      <c r="N18" s="6">
        <v>1</v>
      </c>
      <c r="O18" s="39"/>
      <c r="P18" s="39"/>
      <c r="Q18" s="39"/>
      <c r="R18">
        <f t="shared" si="1"/>
        <v>0</v>
      </c>
      <c r="S18" s="36">
        <f t="shared" si="2"/>
        <v>0</v>
      </c>
      <c r="T18" s="39"/>
      <c r="U18" s="39"/>
      <c r="V18">
        <f t="shared" si="3"/>
        <v>0</v>
      </c>
      <c r="W18" s="36">
        <f t="shared" si="4"/>
        <v>0</v>
      </c>
    </row>
    <row r="19" spans="1:23" x14ac:dyDescent="0.25">
      <c r="A19" s="4">
        <v>4886940</v>
      </c>
      <c r="B19" s="4" t="s">
        <v>189</v>
      </c>
      <c r="C19" s="5" t="s">
        <v>190</v>
      </c>
      <c r="D19" s="6" t="s">
        <v>15</v>
      </c>
      <c r="E19" s="6" t="s">
        <v>23</v>
      </c>
      <c r="F19" s="6" t="s">
        <v>180</v>
      </c>
      <c r="G19" s="6" t="s">
        <v>191</v>
      </c>
      <c r="H19" s="6" t="s">
        <v>192</v>
      </c>
      <c r="I19" s="6" t="s">
        <v>26</v>
      </c>
      <c r="J19" s="6" t="s">
        <v>22</v>
      </c>
      <c r="K19" s="7">
        <v>42</v>
      </c>
      <c r="L19" s="6">
        <v>710680</v>
      </c>
      <c r="M19" s="6">
        <v>599248</v>
      </c>
      <c r="N19" s="6">
        <v>1</v>
      </c>
      <c r="O19" s="39"/>
      <c r="P19" s="39"/>
      <c r="Q19" s="39"/>
      <c r="R19">
        <f t="shared" ref="R19" si="5">ROUND(Q19*0.23,2)</f>
        <v>0</v>
      </c>
      <c r="S19" s="36">
        <f t="shared" ref="S19" si="6">ROUND(Q19,2)+R19</f>
        <v>0</v>
      </c>
      <c r="T19" s="39"/>
      <c r="U19" s="39"/>
      <c r="V19">
        <f t="shared" ref="V19" si="7">ROUND(U19*0.23,2)</f>
        <v>0</v>
      </c>
      <c r="W19" s="36">
        <f t="shared" ref="W19" si="8">ROUND(U19,2)+V19</f>
        <v>0</v>
      </c>
    </row>
  </sheetData>
  <sheetProtection algorithmName="SHA-512" hashValue="IGWY0MJfYU92ZrNgtQObZzR2uFfldunivdHy0ooIlY+rZK9iKhh2svRhMLjGnwess9QfDx42aAKXUTbuPVqCcQ==" saltValue="A5rsOu5JCVfL9qI4+RUdhQ==" spinCount="100000" sheet="1" objects="1" scenarios="1" formatCells="0" formatColumns="0" formatRows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7823-147F-4459-B61E-B49F224A3B33}">
  <dimension ref="A1:W19"/>
  <sheetViews>
    <sheetView topLeftCell="A10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15</v>
      </c>
      <c r="B2" s="11">
        <f>M14</f>
        <v>4</v>
      </c>
      <c r="C2" s="11" t="str">
        <f>E16</f>
        <v>KOLNEŃSKI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ROUND(SUM(Q16:Q351),2)*60</f>
        <v>0</v>
      </c>
      <c r="K4" s="12">
        <f>SUM(R16:R351)*60</f>
        <v>0</v>
      </c>
      <c r="L4" s="25">
        <f>SUM(S16:S351)*60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ROUND(SUM(U16:U351),2)*60</f>
        <v>0</v>
      </c>
      <c r="K5" s="12">
        <f>SUM(V16:V351)*60</f>
        <v>0</v>
      </c>
      <c r="L5" s="25">
        <f>SUM(W16:W351)*60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SUM(N16:N200)</f>
        <v>4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4873497</v>
      </c>
      <c r="B16" s="4" t="s">
        <v>122</v>
      </c>
      <c r="C16" s="5" t="s">
        <v>123</v>
      </c>
      <c r="D16" s="6" t="s">
        <v>15</v>
      </c>
      <c r="E16" s="6" t="s">
        <v>92</v>
      </c>
      <c r="F16" s="6" t="s">
        <v>117</v>
      </c>
      <c r="G16" s="6" t="s">
        <v>124</v>
      </c>
      <c r="H16" s="6" t="s">
        <v>125</v>
      </c>
      <c r="I16" s="6" t="s">
        <v>26</v>
      </c>
      <c r="J16" s="6" t="s">
        <v>22</v>
      </c>
      <c r="K16" s="7">
        <v>110</v>
      </c>
      <c r="L16" s="6">
        <v>690609</v>
      </c>
      <c r="M16" s="6">
        <v>617452</v>
      </c>
      <c r="N16" s="6">
        <v>1</v>
      </c>
      <c r="O16" s="39"/>
      <c r="P16" s="39"/>
      <c r="Q16" s="39"/>
      <c r="R16">
        <f>ROUND(Q16*0.23,2)</f>
        <v>0</v>
      </c>
      <c r="S16" s="36">
        <f>ROUND(Q16,2)+R16</f>
        <v>0</v>
      </c>
      <c r="T16" s="39"/>
      <c r="U16" s="39"/>
      <c r="V16">
        <f>ROUND(U16*0.23,2)</f>
        <v>0</v>
      </c>
      <c r="W16" s="36">
        <f>ROUND(U16,2)+V16</f>
        <v>0</v>
      </c>
    </row>
    <row r="17" spans="1:23" x14ac:dyDescent="0.25">
      <c r="A17" s="4">
        <v>4870518</v>
      </c>
      <c r="B17" s="4" t="s">
        <v>614</v>
      </c>
      <c r="C17" s="5" t="s">
        <v>615</v>
      </c>
      <c r="D17" s="6" t="s">
        <v>15</v>
      </c>
      <c r="E17" s="6" t="s">
        <v>92</v>
      </c>
      <c r="F17" s="6" t="s">
        <v>117</v>
      </c>
      <c r="G17" s="6" t="s">
        <v>616</v>
      </c>
      <c r="H17" s="6" t="s">
        <v>117</v>
      </c>
      <c r="I17" s="6" t="s">
        <v>617</v>
      </c>
      <c r="J17" s="6" t="s">
        <v>618</v>
      </c>
      <c r="K17" s="7">
        <v>4</v>
      </c>
      <c r="L17" s="6">
        <v>694507</v>
      </c>
      <c r="M17" s="6">
        <v>620059</v>
      </c>
      <c r="N17" s="6">
        <v>1</v>
      </c>
      <c r="O17" s="39"/>
      <c r="P17" s="39"/>
      <c r="Q17" s="39"/>
      <c r="R17">
        <f t="shared" ref="R17:R18" si="1">ROUND(Q17*0.23,2)</f>
        <v>0</v>
      </c>
      <c r="S17" s="36">
        <f t="shared" ref="S17:S18" si="2">ROUND(Q17,2)+R17</f>
        <v>0</v>
      </c>
      <c r="T17" s="39"/>
      <c r="U17" s="39"/>
      <c r="V17">
        <f t="shared" ref="V17:V18" si="3">ROUND(U17*0.23,2)</f>
        <v>0</v>
      </c>
      <c r="W17" s="36">
        <f t="shared" ref="W17:W18" si="4">ROUND(U17,2)+V17</f>
        <v>0</v>
      </c>
    </row>
    <row r="18" spans="1:23" x14ac:dyDescent="0.25">
      <c r="A18" s="4">
        <v>4870637</v>
      </c>
      <c r="B18" s="4" t="s">
        <v>627</v>
      </c>
      <c r="C18" s="5" t="s">
        <v>628</v>
      </c>
      <c r="D18" s="6" t="s">
        <v>15</v>
      </c>
      <c r="E18" s="6" t="s">
        <v>92</v>
      </c>
      <c r="F18" s="6" t="s">
        <v>117</v>
      </c>
      <c r="G18" s="6" t="s">
        <v>616</v>
      </c>
      <c r="H18" s="6" t="s">
        <v>117</v>
      </c>
      <c r="I18" s="6" t="s">
        <v>34</v>
      </c>
      <c r="J18" s="6" t="s">
        <v>35</v>
      </c>
      <c r="K18" s="7">
        <v>8</v>
      </c>
      <c r="L18" s="6">
        <v>695001</v>
      </c>
      <c r="M18" s="6">
        <v>620253</v>
      </c>
      <c r="N18" s="6">
        <v>1</v>
      </c>
      <c r="O18" s="39"/>
      <c r="P18" s="39"/>
      <c r="Q18" s="39"/>
      <c r="R18">
        <f t="shared" si="1"/>
        <v>0</v>
      </c>
      <c r="S18" s="36">
        <f t="shared" si="2"/>
        <v>0</v>
      </c>
      <c r="T18" s="39"/>
      <c r="U18" s="39"/>
      <c r="V18">
        <f t="shared" si="3"/>
        <v>0</v>
      </c>
      <c r="W18" s="36">
        <f t="shared" si="4"/>
        <v>0</v>
      </c>
    </row>
    <row r="19" spans="1:23" x14ac:dyDescent="0.25">
      <c r="A19" s="4">
        <v>4870658</v>
      </c>
      <c r="B19" s="4" t="s">
        <v>629</v>
      </c>
      <c r="C19" s="5" t="s">
        <v>630</v>
      </c>
      <c r="D19" s="6" t="s">
        <v>15</v>
      </c>
      <c r="E19" s="6" t="s">
        <v>92</v>
      </c>
      <c r="F19" s="6" t="s">
        <v>117</v>
      </c>
      <c r="G19" s="6" t="s">
        <v>616</v>
      </c>
      <c r="H19" s="6" t="s">
        <v>117</v>
      </c>
      <c r="I19" s="6" t="s">
        <v>228</v>
      </c>
      <c r="J19" s="6" t="s">
        <v>229</v>
      </c>
      <c r="K19" s="7">
        <v>22</v>
      </c>
      <c r="L19" s="6">
        <v>694755</v>
      </c>
      <c r="M19" s="6">
        <v>620027</v>
      </c>
      <c r="N19" s="6">
        <v>1</v>
      </c>
      <c r="O19" s="39"/>
      <c r="P19" s="39"/>
      <c r="Q19" s="39"/>
      <c r="R19">
        <f>ROUND(Q19*0.23,2)</f>
        <v>0</v>
      </c>
      <c r="S19" s="36">
        <f>ROUND(Q19,2)+R19</f>
        <v>0</v>
      </c>
      <c r="T19" s="39"/>
      <c r="U19" s="39"/>
      <c r="V19">
        <f>ROUND(U19*0.23,2)</f>
        <v>0</v>
      </c>
      <c r="W19" s="36">
        <f>ROUND(U19,2)+V19</f>
        <v>0</v>
      </c>
    </row>
  </sheetData>
  <sheetProtection algorithmName="SHA-512" hashValue="7TlugtMLkfK5JNyNoSDgC52c8aOShT/kQnPJ7GjimTeJQ1MNJrFh0/ad0ub7b8vvU1rTj/H/Fp4QwHTp0GTq+Q==" saltValue="xZ6Ll/sX6OapurKBGrzrg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29E3-076B-4844-B0E9-5E8F7A2FDF73}">
  <dimension ref="A1:W20"/>
  <sheetViews>
    <sheetView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14</v>
      </c>
      <c r="B2" s="11">
        <f>M14</f>
        <v>5</v>
      </c>
      <c r="C2" s="11" t="str">
        <f>E16</f>
        <v>KOLNEŃSKI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ROUND(SUM(Q16:Q351),2)*60</f>
        <v>0</v>
      </c>
      <c r="K4" s="12">
        <f>SUM(R16:R351)*60</f>
        <v>0</v>
      </c>
      <c r="L4" s="25">
        <f>SUM(S16:S351)*60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ROUND(SUM(U16:U351),2)*60</f>
        <v>0</v>
      </c>
      <c r="K5" s="12">
        <f>SUM(V16:V351)*60</f>
        <v>0</v>
      </c>
      <c r="L5" s="25">
        <f>SUM(W16:W351)*60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SUM(N16:N200)</f>
        <v>5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4870030</v>
      </c>
      <c r="B16" s="4" t="s">
        <v>619</v>
      </c>
      <c r="C16" s="5" t="s">
        <v>620</v>
      </c>
      <c r="D16" s="6" t="s">
        <v>15</v>
      </c>
      <c r="E16" s="6" t="s">
        <v>92</v>
      </c>
      <c r="F16" s="6" t="s">
        <v>117</v>
      </c>
      <c r="G16" s="6" t="s">
        <v>616</v>
      </c>
      <c r="H16" s="6" t="s">
        <v>117</v>
      </c>
      <c r="I16" s="6" t="s">
        <v>621</v>
      </c>
      <c r="J16" s="6" t="s">
        <v>622</v>
      </c>
      <c r="K16" s="7">
        <v>40</v>
      </c>
      <c r="L16" s="6">
        <v>695248</v>
      </c>
      <c r="M16" s="6">
        <v>619310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4870568</v>
      </c>
      <c r="B17" s="4" t="s">
        <v>623</v>
      </c>
      <c r="C17" s="5" t="s">
        <v>624</v>
      </c>
      <c r="D17" s="6" t="s">
        <v>15</v>
      </c>
      <c r="E17" s="6" t="s">
        <v>92</v>
      </c>
      <c r="F17" s="6" t="s">
        <v>117</v>
      </c>
      <c r="G17" s="6" t="s">
        <v>616</v>
      </c>
      <c r="H17" s="6" t="s">
        <v>117</v>
      </c>
      <c r="I17" s="6" t="s">
        <v>625</v>
      </c>
      <c r="J17" s="6" t="s">
        <v>626</v>
      </c>
      <c r="K17" s="7">
        <v>6</v>
      </c>
      <c r="L17" s="6">
        <v>694655</v>
      </c>
      <c r="M17" s="6">
        <v>620259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4870665</v>
      </c>
      <c r="B18" s="4" t="s">
        <v>631</v>
      </c>
      <c r="C18" s="5" t="s">
        <v>632</v>
      </c>
      <c r="D18" s="6" t="s">
        <v>15</v>
      </c>
      <c r="E18" s="6" t="s">
        <v>92</v>
      </c>
      <c r="F18" s="6" t="s">
        <v>117</v>
      </c>
      <c r="G18" s="6" t="s">
        <v>616</v>
      </c>
      <c r="H18" s="6" t="s">
        <v>117</v>
      </c>
      <c r="I18" s="6" t="s">
        <v>228</v>
      </c>
      <c r="J18" s="6" t="s">
        <v>229</v>
      </c>
      <c r="K18" s="7">
        <v>31</v>
      </c>
      <c r="L18" s="6">
        <v>694713</v>
      </c>
      <c r="M18" s="6">
        <v>620014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  <row r="19" spans="1:23" x14ac:dyDescent="0.25">
      <c r="A19" s="4">
        <v>4870668</v>
      </c>
      <c r="B19" s="4" t="s">
        <v>633</v>
      </c>
      <c r="C19" s="5" t="s">
        <v>634</v>
      </c>
      <c r="D19" s="6" t="s">
        <v>15</v>
      </c>
      <c r="E19" s="6" t="s">
        <v>92</v>
      </c>
      <c r="F19" s="6" t="s">
        <v>117</v>
      </c>
      <c r="G19" s="6" t="s">
        <v>616</v>
      </c>
      <c r="H19" s="6" t="s">
        <v>117</v>
      </c>
      <c r="I19" s="6" t="s">
        <v>228</v>
      </c>
      <c r="J19" s="6" t="s">
        <v>229</v>
      </c>
      <c r="K19" s="7">
        <v>34</v>
      </c>
      <c r="L19" s="6">
        <v>694511</v>
      </c>
      <c r="M19" s="6">
        <v>620283</v>
      </c>
      <c r="N19" s="6">
        <v>1</v>
      </c>
      <c r="O19" s="39"/>
      <c r="P19" s="39"/>
      <c r="Q19" s="39"/>
      <c r="R19">
        <f t="shared" ref="R19:R20" si="5">ROUND(Q19*0.23,2)</f>
        <v>0</v>
      </c>
      <c r="S19" s="36">
        <f t="shared" ref="S19:S20" si="6">ROUND(Q19,2)+R19</f>
        <v>0</v>
      </c>
      <c r="T19" s="39"/>
      <c r="U19" s="39"/>
      <c r="V19">
        <f t="shared" ref="V19:V20" si="7">ROUND(U19*0.23,2)</f>
        <v>0</v>
      </c>
      <c r="W19" s="36">
        <f t="shared" ref="W19:W20" si="8">ROUND(U19,2)+V19</f>
        <v>0</v>
      </c>
    </row>
    <row r="20" spans="1:23" x14ac:dyDescent="0.25">
      <c r="A20" s="4">
        <v>7956524</v>
      </c>
      <c r="B20" s="4" t="s">
        <v>635</v>
      </c>
      <c r="C20" s="5" t="s">
        <v>636</v>
      </c>
      <c r="D20" s="6" t="s">
        <v>15</v>
      </c>
      <c r="E20" s="6" t="s">
        <v>92</v>
      </c>
      <c r="F20" s="6" t="s">
        <v>117</v>
      </c>
      <c r="G20" s="6" t="s">
        <v>616</v>
      </c>
      <c r="H20" s="6" t="s">
        <v>117</v>
      </c>
      <c r="I20" s="6" t="s">
        <v>637</v>
      </c>
      <c r="J20" s="6" t="s">
        <v>638</v>
      </c>
      <c r="K20" s="7">
        <v>15</v>
      </c>
      <c r="L20" s="6">
        <v>695049</v>
      </c>
      <c r="M20" s="6">
        <v>619861</v>
      </c>
      <c r="N20" s="6">
        <v>1</v>
      </c>
      <c r="O20" s="39"/>
      <c r="P20" s="39"/>
      <c r="Q20" s="39"/>
      <c r="R20">
        <f t="shared" si="5"/>
        <v>0</v>
      </c>
      <c r="S20" s="36">
        <f t="shared" si="6"/>
        <v>0</v>
      </c>
      <c r="T20" s="39"/>
      <c r="U20" s="39"/>
      <c r="V20">
        <f t="shared" si="7"/>
        <v>0</v>
      </c>
      <c r="W20" s="36">
        <f t="shared" si="8"/>
        <v>0</v>
      </c>
    </row>
  </sheetData>
  <sheetProtection algorithmName="SHA-512" hashValue="21RMlSobNmf/4s0stNAW+r1k+SrvSoWTNQlS6YWxdFD62xeXmdXHFRlC6uy9XcY25MUSpZLGCGQCgR05/Kr5sA==" saltValue="XVTdjrWUlJI+qPMy48h2r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62A7-35DF-45C6-B7CA-CC5D98234950}">
  <dimension ref="A1:W19"/>
  <sheetViews>
    <sheetView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13</v>
      </c>
      <c r="B2" s="11">
        <f>M14</f>
        <v>4</v>
      </c>
      <c r="C2" s="11" t="str">
        <f>E16</f>
        <v>HAJNOWSKI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ROUND(SUM(Q16:Q350),2)*60</f>
        <v>0</v>
      </c>
      <c r="K4" s="12">
        <f>SUM(R16:R350)*60</f>
        <v>0</v>
      </c>
      <c r="L4" s="25">
        <f>SUM(S16:S350)*60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ROUND(SUM(U16:U350),2)*60</f>
        <v>0</v>
      </c>
      <c r="K5" s="12">
        <f>SUM(V16:V350)*60</f>
        <v>0</v>
      </c>
      <c r="L5" s="25">
        <f>SUM(W16:W350)*60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SUM(N16:N199)</f>
        <v>4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4855316</v>
      </c>
      <c r="B16" s="4" t="s">
        <v>520</v>
      </c>
      <c r="C16" s="5" t="s">
        <v>521</v>
      </c>
      <c r="D16" s="6" t="s">
        <v>15</v>
      </c>
      <c r="E16" s="6" t="s">
        <v>16</v>
      </c>
      <c r="F16" s="6" t="s">
        <v>50</v>
      </c>
      <c r="G16" s="6" t="s">
        <v>519</v>
      </c>
      <c r="H16" s="6" t="s">
        <v>50</v>
      </c>
      <c r="I16" s="6" t="s">
        <v>217</v>
      </c>
      <c r="J16" s="6" t="s">
        <v>218</v>
      </c>
      <c r="K16" s="7">
        <v>25</v>
      </c>
      <c r="L16" s="6">
        <v>809124</v>
      </c>
      <c r="M16" s="6">
        <v>551513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4855317</v>
      </c>
      <c r="B17" s="4" t="s">
        <v>522</v>
      </c>
      <c r="C17" s="5" t="s">
        <v>523</v>
      </c>
      <c r="D17" s="6" t="s">
        <v>15</v>
      </c>
      <c r="E17" s="6" t="s">
        <v>16</v>
      </c>
      <c r="F17" s="6" t="s">
        <v>50</v>
      </c>
      <c r="G17" s="6" t="s">
        <v>519</v>
      </c>
      <c r="H17" s="6" t="s">
        <v>50</v>
      </c>
      <c r="I17" s="6" t="s">
        <v>217</v>
      </c>
      <c r="J17" s="6" t="s">
        <v>218</v>
      </c>
      <c r="K17" s="7">
        <v>27</v>
      </c>
      <c r="L17" s="6">
        <v>809133</v>
      </c>
      <c r="M17" s="6">
        <v>551435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4853569</v>
      </c>
      <c r="B18" s="4" t="s">
        <v>524</v>
      </c>
      <c r="C18" s="5" t="s">
        <v>525</v>
      </c>
      <c r="D18" s="6" t="s">
        <v>15</v>
      </c>
      <c r="E18" s="6" t="s">
        <v>16</v>
      </c>
      <c r="F18" s="6" t="s">
        <v>50</v>
      </c>
      <c r="G18" s="6" t="s">
        <v>519</v>
      </c>
      <c r="H18" s="6" t="s">
        <v>50</v>
      </c>
      <c r="I18" s="6" t="s">
        <v>217</v>
      </c>
      <c r="J18" s="6" t="s">
        <v>218</v>
      </c>
      <c r="K18" s="7">
        <v>63</v>
      </c>
      <c r="L18" s="6">
        <v>810264</v>
      </c>
      <c r="M18" s="6">
        <v>550877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  <row r="19" spans="1:23" x14ac:dyDescent="0.25">
      <c r="A19" s="4">
        <v>4853579</v>
      </c>
      <c r="B19" s="4" t="s">
        <v>526</v>
      </c>
      <c r="C19" s="5" t="s">
        <v>527</v>
      </c>
      <c r="D19" s="6" t="s">
        <v>15</v>
      </c>
      <c r="E19" s="6" t="s">
        <v>16</v>
      </c>
      <c r="F19" s="6" t="s">
        <v>50</v>
      </c>
      <c r="G19" s="6" t="s">
        <v>519</v>
      </c>
      <c r="H19" s="6" t="s">
        <v>50</v>
      </c>
      <c r="I19" s="6" t="s">
        <v>528</v>
      </c>
      <c r="J19" s="6" t="s">
        <v>529</v>
      </c>
      <c r="K19" s="7">
        <v>3</v>
      </c>
      <c r="L19" s="6">
        <v>809887</v>
      </c>
      <c r="M19" s="6">
        <v>550988</v>
      </c>
      <c r="N19" s="6">
        <v>1</v>
      </c>
      <c r="O19" s="39"/>
      <c r="P19" s="39"/>
      <c r="Q19" s="39"/>
      <c r="R19">
        <f t="shared" ref="R19" si="5">ROUND(Q19*0.23,2)</f>
        <v>0</v>
      </c>
      <c r="S19" s="36">
        <f t="shared" ref="S19" si="6">ROUND(Q19,2)+R19</f>
        <v>0</v>
      </c>
      <c r="T19" s="39"/>
      <c r="U19" s="39"/>
      <c r="V19">
        <f t="shared" ref="V19" si="7">ROUND(U19*0.23,2)</f>
        <v>0</v>
      </c>
      <c r="W19" s="36">
        <f t="shared" ref="W19" si="8">ROUND(U19,2)+V19</f>
        <v>0</v>
      </c>
    </row>
  </sheetData>
  <sheetProtection algorithmName="SHA-512" hashValue="RvgZMy5MBHTOzBkoqc/o8mdEjV/CB6n6uIkWjRYqZ9ENOhGI2ZASLwBV4Q0QKtg9kZocrPmiatB1oVkZ950ANg==" saltValue="SXDGRRKEA0S55jJsTIphPw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B978-89E1-41F6-B7E4-DFC778BFE725}">
  <dimension ref="A1:W16"/>
  <sheetViews>
    <sheetView topLeftCell="A7" workbookViewId="0">
      <selection activeCell="R16" sqref="R1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12</v>
      </c>
      <c r="B2" s="11">
        <f>M14</f>
        <v>1</v>
      </c>
      <c r="C2" s="11" t="str">
        <f>E16</f>
        <v>HAJNOWSKI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ROUND(SUM(Q16:Q347),2)*60</f>
        <v>0</v>
      </c>
      <c r="K4" s="12">
        <f>SUM(R16:R347)*60</f>
        <v>0</v>
      </c>
      <c r="L4" s="25">
        <f>SUM(S16:S347)*60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ROUND(SUM(U16:U347),2)*60</f>
        <v>0</v>
      </c>
      <c r="K5" s="12">
        <f>SUM(V16:V347)*60</f>
        <v>0</v>
      </c>
      <c r="L5" s="25">
        <f>SUM(W16:W347)*60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SUM(N16:N196)</f>
        <v>1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4856284</v>
      </c>
      <c r="B16" s="4" t="s">
        <v>13</v>
      </c>
      <c r="C16" s="5" t="s">
        <v>14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17</v>
      </c>
      <c r="I16" s="6" t="s">
        <v>19</v>
      </c>
      <c r="J16" s="6" t="s">
        <v>20</v>
      </c>
      <c r="K16" s="6" t="s">
        <v>21</v>
      </c>
      <c r="L16" s="6">
        <v>829141</v>
      </c>
      <c r="M16" s="6">
        <v>548548</v>
      </c>
      <c r="N16" s="6">
        <v>1</v>
      </c>
      <c r="O16" s="39"/>
      <c r="P16" s="39"/>
      <c r="Q16" s="39"/>
      <c r="R16">
        <f t="shared" ref="R16" si="1">ROUND(Q16*0.23,2)</f>
        <v>0</v>
      </c>
      <c r="S16" s="36">
        <f t="shared" ref="S16" si="2">ROUND(Q16,2)+R16</f>
        <v>0</v>
      </c>
      <c r="T16" s="39"/>
      <c r="U16" s="39"/>
      <c r="V16">
        <f t="shared" ref="V16" si="3">ROUND(U16*0.23,2)</f>
        <v>0</v>
      </c>
      <c r="W16" s="36">
        <f t="shared" ref="W16" si="4">ROUND(U16,2)+V16</f>
        <v>0</v>
      </c>
    </row>
  </sheetData>
  <sheetProtection algorithmName="SHA-512" hashValue="tmk/8CyfkxAQps984jHbp6paFQ2tMwrKwGnnpHpGS016KJyURmFWt0BhTsZKVpQJgerbtyoGmWapimeoCSpFIg==" saltValue="iQJ5JVmTpW0pT+9dtkP8lw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0D12D-C7F3-4A67-B40A-EED3922FD860}">
  <dimension ref="A1:F30"/>
  <sheetViews>
    <sheetView topLeftCell="A13" workbookViewId="0">
      <selection activeCell="F28" sqref="F28"/>
    </sheetView>
  </sheetViews>
  <sheetFormatPr defaultRowHeight="15" x14ac:dyDescent="0.25"/>
  <cols>
    <col min="2" max="2" width="12.85546875" bestFit="1" customWidth="1"/>
    <col min="3" max="3" width="17.42578125" bestFit="1" customWidth="1"/>
    <col min="4" max="4" width="15.28515625" bestFit="1" customWidth="1"/>
    <col min="5" max="5" width="22.5703125" bestFit="1" customWidth="1"/>
    <col min="6" max="6" width="23.42578125" bestFit="1" customWidth="1"/>
  </cols>
  <sheetData>
    <row r="1" spans="1:6" x14ac:dyDescent="0.25">
      <c r="D1">
        <f>SUBTOTAL(9,D3:D30)</f>
        <v>147</v>
      </c>
    </row>
    <row r="2" spans="1:6" x14ac:dyDescent="0.25">
      <c r="A2" t="s">
        <v>654</v>
      </c>
      <c r="B2" t="s">
        <v>655</v>
      </c>
      <c r="C2" t="s">
        <v>656</v>
      </c>
      <c r="D2" t="s">
        <v>657</v>
      </c>
      <c r="E2" t="s">
        <v>658</v>
      </c>
      <c r="F2" t="s">
        <v>659</v>
      </c>
    </row>
    <row r="3" spans="1:6" x14ac:dyDescent="0.25">
      <c r="A3">
        <v>1</v>
      </c>
      <c r="B3">
        <v>1</v>
      </c>
      <c r="C3" t="s">
        <v>653</v>
      </c>
      <c r="D3">
        <v>1</v>
      </c>
      <c r="E3" t="str">
        <f>'1'!D16</f>
        <v>PODLASKIE</v>
      </c>
      <c r="F3" t="str">
        <f>'1'!E16</f>
        <v>AUGUSTOWSKI</v>
      </c>
    </row>
    <row r="4" spans="1:6" x14ac:dyDescent="0.25">
      <c r="A4">
        <v>2</v>
      </c>
      <c r="B4">
        <v>2</v>
      </c>
      <c r="C4" t="s">
        <v>653</v>
      </c>
      <c r="D4">
        <v>1</v>
      </c>
      <c r="E4" t="s">
        <v>15</v>
      </c>
      <c r="F4" t="s">
        <v>661</v>
      </c>
    </row>
    <row r="5" spans="1:6" x14ac:dyDescent="0.25">
      <c r="A5">
        <v>3</v>
      </c>
      <c r="B5">
        <v>3</v>
      </c>
      <c r="C5" t="s">
        <v>653</v>
      </c>
      <c r="D5">
        <v>2</v>
      </c>
      <c r="E5" t="s">
        <v>15</v>
      </c>
      <c r="F5" t="str">
        <f>F4</f>
        <v>BIAŁYSTOK I BIAŁOSTOCKI</v>
      </c>
    </row>
    <row r="6" spans="1:6" x14ac:dyDescent="0.25">
      <c r="A6">
        <v>4</v>
      </c>
      <c r="B6">
        <v>4</v>
      </c>
      <c r="C6" t="s">
        <v>653</v>
      </c>
      <c r="D6">
        <v>6</v>
      </c>
      <c r="E6" t="s">
        <v>15</v>
      </c>
      <c r="F6" t="s">
        <v>661</v>
      </c>
    </row>
    <row r="7" spans="1:6" x14ac:dyDescent="0.25">
      <c r="A7">
        <v>5</v>
      </c>
      <c r="B7">
        <v>5</v>
      </c>
      <c r="C7" t="s">
        <v>653</v>
      </c>
      <c r="D7">
        <v>1</v>
      </c>
      <c r="E7" t="s">
        <v>15</v>
      </c>
      <c r="F7" t="s">
        <v>661</v>
      </c>
    </row>
    <row r="8" spans="1:6" x14ac:dyDescent="0.25">
      <c r="A8">
        <v>6</v>
      </c>
      <c r="B8">
        <v>6</v>
      </c>
      <c r="C8" t="s">
        <v>653</v>
      </c>
      <c r="D8">
        <v>3</v>
      </c>
      <c r="E8" t="s">
        <v>15</v>
      </c>
      <c r="F8" t="s">
        <v>661</v>
      </c>
    </row>
    <row r="9" spans="1:6" x14ac:dyDescent="0.25">
      <c r="A9">
        <v>7</v>
      </c>
      <c r="B9">
        <v>7</v>
      </c>
      <c r="C9" t="s">
        <v>653</v>
      </c>
      <c r="D9">
        <v>1</v>
      </c>
      <c r="E9" t="s">
        <v>15</v>
      </c>
      <c r="F9" t="s">
        <v>661</v>
      </c>
    </row>
    <row r="10" spans="1:6" x14ac:dyDescent="0.25">
      <c r="A10">
        <v>8</v>
      </c>
      <c r="B10">
        <v>8</v>
      </c>
      <c r="C10" t="s">
        <v>653</v>
      </c>
      <c r="D10">
        <v>3</v>
      </c>
      <c r="E10" t="s">
        <v>15</v>
      </c>
      <c r="F10" t="s">
        <v>661</v>
      </c>
    </row>
    <row r="11" spans="1:6" x14ac:dyDescent="0.25">
      <c r="A11">
        <v>9</v>
      </c>
      <c r="B11">
        <v>9</v>
      </c>
      <c r="C11" t="s">
        <v>653</v>
      </c>
      <c r="D11">
        <v>3</v>
      </c>
      <c r="E11" t="str">
        <f>'9'!D16</f>
        <v>PODLASKIE</v>
      </c>
      <c r="F11" t="str">
        <f>'9'!E16</f>
        <v>BIELSKI</v>
      </c>
    </row>
    <row r="12" spans="1:6" x14ac:dyDescent="0.25">
      <c r="A12">
        <v>10</v>
      </c>
      <c r="B12">
        <v>10</v>
      </c>
      <c r="C12" t="s">
        <v>653</v>
      </c>
      <c r="D12">
        <v>3</v>
      </c>
      <c r="E12" t="s">
        <v>15</v>
      </c>
      <c r="F12" t="str">
        <f>'10'!F16</f>
        <v>GRAJEWO</v>
      </c>
    </row>
    <row r="13" spans="1:6" x14ac:dyDescent="0.25">
      <c r="A13">
        <v>11</v>
      </c>
      <c r="B13">
        <v>11</v>
      </c>
      <c r="C13" t="s">
        <v>653</v>
      </c>
      <c r="D13">
        <v>6</v>
      </c>
      <c r="E13" t="s">
        <v>15</v>
      </c>
      <c r="F13" t="str">
        <f>'11'!E16</f>
        <v>GRAJEWSKI</v>
      </c>
    </row>
    <row r="14" spans="1:6" x14ac:dyDescent="0.25">
      <c r="A14">
        <v>12</v>
      </c>
      <c r="B14">
        <v>12</v>
      </c>
      <c r="C14" t="s">
        <v>653</v>
      </c>
      <c r="D14">
        <v>1</v>
      </c>
      <c r="E14" t="s">
        <v>15</v>
      </c>
      <c r="F14" t="str">
        <f>'12'!E16</f>
        <v>HAJNOWSKI</v>
      </c>
    </row>
    <row r="15" spans="1:6" x14ac:dyDescent="0.25">
      <c r="A15">
        <v>13</v>
      </c>
      <c r="B15">
        <v>13</v>
      </c>
      <c r="C15" t="s">
        <v>653</v>
      </c>
      <c r="D15">
        <v>4</v>
      </c>
      <c r="E15" t="s">
        <v>15</v>
      </c>
      <c r="F15" t="str">
        <f>'13'!E16</f>
        <v>HAJNOWSKI</v>
      </c>
    </row>
    <row r="16" spans="1:6" x14ac:dyDescent="0.25">
      <c r="A16">
        <v>14</v>
      </c>
      <c r="B16">
        <v>14</v>
      </c>
      <c r="C16" t="s">
        <v>653</v>
      </c>
      <c r="D16">
        <v>5</v>
      </c>
      <c r="E16" t="s">
        <v>15</v>
      </c>
      <c r="F16" t="str">
        <f>'14'!E16</f>
        <v>KOLNEŃSKI</v>
      </c>
    </row>
    <row r="17" spans="1:6" x14ac:dyDescent="0.25">
      <c r="A17">
        <v>15</v>
      </c>
      <c r="B17">
        <v>15</v>
      </c>
      <c r="C17" t="s">
        <v>653</v>
      </c>
      <c r="D17">
        <v>4</v>
      </c>
      <c r="E17" t="s">
        <v>15</v>
      </c>
      <c r="F17" t="str">
        <f>'15'!E16</f>
        <v>KOLNEŃSKI</v>
      </c>
    </row>
    <row r="18" spans="1:6" x14ac:dyDescent="0.25">
      <c r="A18">
        <v>16</v>
      </c>
      <c r="B18">
        <v>16</v>
      </c>
      <c r="C18" t="s">
        <v>653</v>
      </c>
      <c r="D18">
        <v>4</v>
      </c>
      <c r="E18" t="s">
        <v>15</v>
      </c>
      <c r="F18" t="s">
        <v>662</v>
      </c>
    </row>
    <row r="19" spans="1:6" x14ac:dyDescent="0.25">
      <c r="A19">
        <v>17</v>
      </c>
      <c r="B19">
        <v>17</v>
      </c>
      <c r="C19" t="s">
        <v>653</v>
      </c>
      <c r="D19">
        <v>1</v>
      </c>
      <c r="E19" t="s">
        <v>15</v>
      </c>
      <c r="F19" t="s">
        <v>662</v>
      </c>
    </row>
    <row r="20" spans="1:6" x14ac:dyDescent="0.25">
      <c r="A20">
        <v>18</v>
      </c>
      <c r="B20">
        <v>18</v>
      </c>
      <c r="C20" t="s">
        <v>653</v>
      </c>
      <c r="D20">
        <v>1</v>
      </c>
      <c r="E20" t="s">
        <v>15</v>
      </c>
      <c r="F20" t="s">
        <v>662</v>
      </c>
    </row>
    <row r="21" spans="1:6" x14ac:dyDescent="0.25">
      <c r="A21">
        <v>19</v>
      </c>
      <c r="B21">
        <v>19</v>
      </c>
      <c r="C21" t="s">
        <v>653</v>
      </c>
      <c r="D21">
        <v>5</v>
      </c>
      <c r="E21" t="s">
        <v>15</v>
      </c>
      <c r="F21" t="s">
        <v>662</v>
      </c>
    </row>
    <row r="22" spans="1:6" x14ac:dyDescent="0.25">
      <c r="A22">
        <v>20</v>
      </c>
      <c r="B22">
        <v>20</v>
      </c>
      <c r="C22" t="s">
        <v>653</v>
      </c>
      <c r="D22">
        <v>2</v>
      </c>
      <c r="E22" t="s">
        <v>15</v>
      </c>
      <c r="F22" t="str">
        <f>'20'!E16</f>
        <v>SIEMIATYCKI</v>
      </c>
    </row>
    <row r="23" spans="1:6" x14ac:dyDescent="0.25">
      <c r="A23">
        <v>21</v>
      </c>
      <c r="B23">
        <v>21</v>
      </c>
      <c r="C23" t="s">
        <v>653</v>
      </c>
      <c r="D23">
        <v>2</v>
      </c>
      <c r="E23" t="s">
        <v>15</v>
      </c>
      <c r="F23" t="s">
        <v>663</v>
      </c>
    </row>
    <row r="24" spans="1:6" x14ac:dyDescent="0.25">
      <c r="A24">
        <v>22</v>
      </c>
      <c r="B24">
        <v>22</v>
      </c>
      <c r="C24" t="s">
        <v>653</v>
      </c>
      <c r="D24">
        <v>1</v>
      </c>
      <c r="E24" t="s">
        <v>15</v>
      </c>
      <c r="F24" t="str">
        <f>'22'!E16</f>
        <v>WYSOKOMAZOWIECKI</v>
      </c>
    </row>
    <row r="25" spans="1:6" x14ac:dyDescent="0.25">
      <c r="A25">
        <v>23</v>
      </c>
      <c r="B25">
        <v>23</v>
      </c>
      <c r="C25" t="s">
        <v>653</v>
      </c>
      <c r="D25">
        <v>1</v>
      </c>
      <c r="E25" t="s">
        <v>15</v>
      </c>
      <c r="F25" t="s">
        <v>88</v>
      </c>
    </row>
    <row r="26" spans="1:6" x14ac:dyDescent="0.25">
      <c r="A26">
        <v>24</v>
      </c>
      <c r="B26">
        <v>24</v>
      </c>
      <c r="C26" t="s">
        <v>653</v>
      </c>
      <c r="D26">
        <v>1</v>
      </c>
      <c r="E26" t="s">
        <v>15</v>
      </c>
      <c r="F26" t="str">
        <f>'24'!E16</f>
        <v>ZAMBROWSKI</v>
      </c>
    </row>
    <row r="27" spans="1:6" x14ac:dyDescent="0.25">
      <c r="A27">
        <v>25</v>
      </c>
      <c r="B27">
        <v>25</v>
      </c>
      <c r="C27" t="s">
        <v>653</v>
      </c>
      <c r="D27">
        <v>3</v>
      </c>
      <c r="E27" t="s">
        <v>15</v>
      </c>
      <c r="F27" t="str">
        <f>'25'!E16</f>
        <v>ZAMBROWSKI</v>
      </c>
    </row>
    <row r="28" spans="1:6" x14ac:dyDescent="0.25">
      <c r="A28">
        <v>26</v>
      </c>
      <c r="B28">
        <v>26</v>
      </c>
      <c r="C28" t="s">
        <v>653</v>
      </c>
      <c r="D28">
        <v>7</v>
      </c>
      <c r="E28" t="s">
        <v>15</v>
      </c>
      <c r="F28" t="s">
        <v>667</v>
      </c>
    </row>
    <row r="29" spans="1:6" x14ac:dyDescent="0.25">
      <c r="A29">
        <v>27</v>
      </c>
      <c r="B29">
        <v>27</v>
      </c>
      <c r="C29" t="s">
        <v>653</v>
      </c>
      <c r="D29">
        <v>58</v>
      </c>
      <c r="E29" t="s">
        <v>15</v>
      </c>
      <c r="F29" t="s">
        <v>243</v>
      </c>
    </row>
    <row r="30" spans="1:6" x14ac:dyDescent="0.25">
      <c r="A30">
        <v>28</v>
      </c>
      <c r="B30">
        <v>28</v>
      </c>
      <c r="C30" t="s">
        <v>653</v>
      </c>
      <c r="D30">
        <v>17</v>
      </c>
      <c r="E30" t="s">
        <v>15</v>
      </c>
      <c r="F30" t="str">
        <f>'28'!E16</f>
        <v>ŁOMŻA</v>
      </c>
    </row>
  </sheetData>
  <autoFilter ref="A2:F2" xr:uid="{053618DD-CDC4-43A8-AA68-23507D1B494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9630-D11D-4D6D-8AEA-6CF52FB42D3F}">
  <dimension ref="A1:W21"/>
  <sheetViews>
    <sheetView topLeftCell="A7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11</v>
      </c>
      <c r="B2" s="11">
        <f>M14</f>
        <v>6</v>
      </c>
      <c r="C2" s="11" t="str">
        <f>E16</f>
        <v>GRAJEWSKI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ROUND(SUM(Q16:Q351),2)*60</f>
        <v>0</v>
      </c>
      <c r="K4" s="12">
        <f>SUM(R16:R351)*60</f>
        <v>0</v>
      </c>
      <c r="L4" s="25">
        <f>SUM(S16:S351)*60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ROUND(SUM(U16:U351),2)*60</f>
        <v>0</v>
      </c>
      <c r="K5" s="12">
        <f>SUM(V16:V351)*60</f>
        <v>0</v>
      </c>
      <c r="L5" s="25">
        <f>SUM(W16:W351)*60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SUM(N16:N200)</f>
        <v>6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4843687</v>
      </c>
      <c r="B16" s="4" t="s">
        <v>93</v>
      </c>
      <c r="C16" s="5" t="s">
        <v>94</v>
      </c>
      <c r="D16" s="6" t="s">
        <v>15</v>
      </c>
      <c r="E16" s="6" t="s">
        <v>95</v>
      </c>
      <c r="F16" s="6" t="s">
        <v>96</v>
      </c>
      <c r="G16" s="6" t="s">
        <v>97</v>
      </c>
      <c r="H16" s="6" t="s">
        <v>98</v>
      </c>
      <c r="I16" s="6" t="s">
        <v>99</v>
      </c>
      <c r="J16" s="6" t="s">
        <v>100</v>
      </c>
      <c r="K16" s="7">
        <v>2</v>
      </c>
      <c r="L16" s="6">
        <v>732465</v>
      </c>
      <c r="M16" s="6">
        <v>633537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4843970</v>
      </c>
      <c r="B17" s="4" t="s">
        <v>101</v>
      </c>
      <c r="C17" s="5" t="s">
        <v>102</v>
      </c>
      <c r="D17" s="6" t="s">
        <v>15</v>
      </c>
      <c r="E17" s="6" t="s">
        <v>95</v>
      </c>
      <c r="F17" s="6" t="s">
        <v>96</v>
      </c>
      <c r="G17" s="6" t="s">
        <v>103</v>
      </c>
      <c r="H17" s="6" t="s">
        <v>104</v>
      </c>
      <c r="I17" s="6" t="s">
        <v>26</v>
      </c>
      <c r="J17" s="6" t="s">
        <v>22</v>
      </c>
      <c r="K17" s="7">
        <v>7</v>
      </c>
      <c r="L17" s="6">
        <v>731729</v>
      </c>
      <c r="M17" s="6">
        <v>645652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4845144</v>
      </c>
      <c r="B18" s="4" t="s">
        <v>109</v>
      </c>
      <c r="C18" s="5" t="s">
        <v>110</v>
      </c>
      <c r="D18" s="6" t="s">
        <v>15</v>
      </c>
      <c r="E18" s="6" t="s">
        <v>95</v>
      </c>
      <c r="F18" s="6" t="s">
        <v>96</v>
      </c>
      <c r="G18" s="6" t="s">
        <v>111</v>
      </c>
      <c r="H18" s="6" t="s">
        <v>112</v>
      </c>
      <c r="I18" s="6" t="s">
        <v>26</v>
      </c>
      <c r="J18" s="6" t="s">
        <v>22</v>
      </c>
      <c r="K18" s="7">
        <v>72</v>
      </c>
      <c r="L18" s="6">
        <v>725519</v>
      </c>
      <c r="M18" s="6">
        <v>641718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  <row r="19" spans="1:23" x14ac:dyDescent="0.25">
      <c r="A19" s="4">
        <v>4845270</v>
      </c>
      <c r="B19" s="4" t="s">
        <v>113</v>
      </c>
      <c r="C19" s="5" t="s">
        <v>114</v>
      </c>
      <c r="D19" s="6" t="s">
        <v>15</v>
      </c>
      <c r="E19" s="6" t="s">
        <v>95</v>
      </c>
      <c r="F19" s="6" t="s">
        <v>96</v>
      </c>
      <c r="G19" s="6" t="s">
        <v>115</v>
      </c>
      <c r="H19" s="6" t="s">
        <v>116</v>
      </c>
      <c r="I19" s="6" t="s">
        <v>26</v>
      </c>
      <c r="J19" s="6" t="s">
        <v>22</v>
      </c>
      <c r="K19" s="7">
        <v>52</v>
      </c>
      <c r="L19" s="6">
        <v>726810</v>
      </c>
      <c r="M19" s="6">
        <v>643318</v>
      </c>
      <c r="N19" s="6">
        <v>1</v>
      </c>
      <c r="O19" s="39"/>
      <c r="P19" s="39"/>
      <c r="Q19" s="39"/>
      <c r="R19">
        <f t="shared" ref="R19:R20" si="5">ROUND(Q19*0.23,2)</f>
        <v>0</v>
      </c>
      <c r="S19" s="36">
        <f t="shared" ref="S19:S20" si="6">ROUND(Q19,2)+R19</f>
        <v>0</v>
      </c>
      <c r="T19" s="39"/>
      <c r="U19" s="39"/>
      <c r="V19">
        <f t="shared" ref="V19:V20" si="7">ROUND(U19*0.23,2)</f>
        <v>0</v>
      </c>
      <c r="W19" s="36">
        <f t="shared" ref="W19:W20" si="8">ROUND(U19,2)+V19</f>
        <v>0</v>
      </c>
    </row>
    <row r="20" spans="1:23" x14ac:dyDescent="0.25">
      <c r="A20" s="4">
        <v>4847437</v>
      </c>
      <c r="B20" s="4" t="s">
        <v>195</v>
      </c>
      <c r="C20" s="5" t="s">
        <v>196</v>
      </c>
      <c r="D20" s="6" t="s">
        <v>15</v>
      </c>
      <c r="E20" s="6" t="s">
        <v>95</v>
      </c>
      <c r="F20" s="6" t="s">
        <v>197</v>
      </c>
      <c r="G20" s="6" t="s">
        <v>198</v>
      </c>
      <c r="H20" s="6" t="s">
        <v>199</v>
      </c>
      <c r="I20" s="6" t="s">
        <v>26</v>
      </c>
      <c r="J20" s="6" t="s">
        <v>22</v>
      </c>
      <c r="K20" s="7">
        <v>37</v>
      </c>
      <c r="L20" s="6">
        <v>739202</v>
      </c>
      <c r="M20" s="6">
        <v>652623</v>
      </c>
      <c r="N20" s="6">
        <v>1</v>
      </c>
      <c r="O20" s="39"/>
      <c r="P20" s="39"/>
      <c r="Q20" s="39"/>
      <c r="R20">
        <f t="shared" si="5"/>
        <v>0</v>
      </c>
      <c r="S20" s="36">
        <f t="shared" si="6"/>
        <v>0</v>
      </c>
      <c r="T20" s="39"/>
      <c r="U20" s="39"/>
      <c r="V20">
        <f t="shared" si="7"/>
        <v>0</v>
      </c>
      <c r="W20" s="36">
        <f t="shared" si="8"/>
        <v>0</v>
      </c>
    </row>
    <row r="21" spans="1:23" x14ac:dyDescent="0.25">
      <c r="A21" s="4">
        <v>4849771</v>
      </c>
      <c r="B21" s="4" t="s">
        <v>212</v>
      </c>
      <c r="C21" s="5" t="s">
        <v>213</v>
      </c>
      <c r="D21" s="6" t="s">
        <v>15</v>
      </c>
      <c r="E21" s="6" t="s">
        <v>95</v>
      </c>
      <c r="F21" s="6" t="s">
        <v>214</v>
      </c>
      <c r="G21" s="6" t="s">
        <v>215</v>
      </c>
      <c r="H21" s="6" t="s">
        <v>216</v>
      </c>
      <c r="I21" s="6" t="s">
        <v>26</v>
      </c>
      <c r="J21" s="6" t="s">
        <v>22</v>
      </c>
      <c r="K21" s="7">
        <v>63</v>
      </c>
      <c r="L21" s="6">
        <v>721927</v>
      </c>
      <c r="M21" s="6">
        <v>636985</v>
      </c>
      <c r="N21" s="6">
        <v>1</v>
      </c>
      <c r="O21" s="39"/>
      <c r="P21" s="39"/>
      <c r="Q21" s="39"/>
      <c r="R21">
        <f t="shared" ref="R21" si="9">ROUND(Q21*0.23,2)</f>
        <v>0</v>
      </c>
      <c r="S21" s="36">
        <f t="shared" ref="S21" si="10">ROUND(Q21,2)+R21</f>
        <v>0</v>
      </c>
      <c r="T21" s="39"/>
      <c r="U21" s="39"/>
      <c r="V21">
        <f t="shared" ref="V21" si="11">ROUND(U21*0.23,2)</f>
        <v>0</v>
      </c>
      <c r="W21" s="36">
        <f t="shared" ref="W21" si="12">ROUND(U21,2)+V21</f>
        <v>0</v>
      </c>
    </row>
  </sheetData>
  <sheetProtection algorithmName="SHA-512" hashValue="f+I+qYPocK+PMbTwbY3iu95uCWczh9hCA5H7ZqrkYCRRggWZGBq6ux58rKdp9oc8JDcb1YIJIdf/1fdNk1IxuQ==" saltValue="RiZWTUGMmW/O8KxOxvk0X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0531-C001-4B9D-8491-D45AD49D4D5D}">
  <dimension ref="A1:W18"/>
  <sheetViews>
    <sheetView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10</v>
      </c>
      <c r="B2" s="11">
        <f>M14</f>
        <v>3</v>
      </c>
      <c r="C2" s="11" t="str">
        <f>E16</f>
        <v>GRAJEWSKI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ROUND(SUM(Q16:Q349),2)*60</f>
        <v>0</v>
      </c>
      <c r="K4" s="12">
        <f>SUM(R16:R349)*60</f>
        <v>0</v>
      </c>
      <c r="L4" s="25">
        <f>SUM(S16:S349)*60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ROUND(SUM(U16:U349),2)*60</f>
        <v>0</v>
      </c>
      <c r="K5" s="12">
        <f>SUM(V16:V349)*60</f>
        <v>0</v>
      </c>
      <c r="L5" s="25">
        <f>SUM(W16:W349)*60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SUM(N16:N198)</f>
        <v>3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4844793</v>
      </c>
      <c r="B16" s="4" t="s">
        <v>105</v>
      </c>
      <c r="C16" s="5" t="s">
        <v>106</v>
      </c>
      <c r="D16" s="6" t="s">
        <v>15</v>
      </c>
      <c r="E16" s="6" t="s">
        <v>95</v>
      </c>
      <c r="F16" s="6" t="s">
        <v>96</v>
      </c>
      <c r="G16" s="6" t="s">
        <v>107</v>
      </c>
      <c r="H16" s="6" t="s">
        <v>108</v>
      </c>
      <c r="I16" s="6" t="s">
        <v>34</v>
      </c>
      <c r="J16" s="6" t="s">
        <v>35</v>
      </c>
      <c r="K16" s="7">
        <v>8</v>
      </c>
      <c r="L16" s="6">
        <v>733033</v>
      </c>
      <c r="M16" s="6">
        <v>642614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7724780</v>
      </c>
      <c r="B17" s="4" t="s">
        <v>608</v>
      </c>
      <c r="C17" s="5" t="s">
        <v>609</v>
      </c>
      <c r="D17" s="6" t="s">
        <v>15</v>
      </c>
      <c r="E17" s="6" t="s">
        <v>95</v>
      </c>
      <c r="F17" s="6" t="s">
        <v>96</v>
      </c>
      <c r="G17" s="6" t="s">
        <v>607</v>
      </c>
      <c r="H17" s="6" t="s">
        <v>96</v>
      </c>
      <c r="I17" s="6" t="s">
        <v>610</v>
      </c>
      <c r="J17" s="6" t="s">
        <v>611</v>
      </c>
      <c r="K17" s="7">
        <v>1</v>
      </c>
      <c r="L17" s="6">
        <v>728173</v>
      </c>
      <c r="M17" s="6">
        <v>648484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4841911</v>
      </c>
      <c r="B18" s="4" t="s">
        <v>612</v>
      </c>
      <c r="C18" s="5" t="s">
        <v>613</v>
      </c>
      <c r="D18" s="6" t="s">
        <v>15</v>
      </c>
      <c r="E18" s="6" t="s">
        <v>95</v>
      </c>
      <c r="F18" s="6" t="s">
        <v>96</v>
      </c>
      <c r="G18" s="6" t="s">
        <v>607</v>
      </c>
      <c r="H18" s="6" t="s">
        <v>96</v>
      </c>
      <c r="I18" s="6" t="s">
        <v>610</v>
      </c>
      <c r="J18" s="6" t="s">
        <v>611</v>
      </c>
      <c r="K18" s="7">
        <v>3</v>
      </c>
      <c r="L18" s="6">
        <v>728112</v>
      </c>
      <c r="M18" s="6">
        <v>648464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</sheetData>
  <sheetProtection algorithmName="SHA-512" hashValue="8uUy++zfqm3MAbS5WmHxbH2WBj83o19NW5300nwHeQJ6Yb7oAjpZ1N+9SxzgxRnAX+L6YgMS7AyIW0BlIKZhNw==" saltValue="CiYc+8+VZTsbmryOCv9Z8g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FD73-902E-4239-B5F2-3E3A3EC27A78}">
  <dimension ref="A1:W18"/>
  <sheetViews>
    <sheetView topLeftCell="A7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9</v>
      </c>
      <c r="B2" s="11">
        <f>M14</f>
        <v>3</v>
      </c>
      <c r="C2" s="11" t="str">
        <f>E16</f>
        <v>BIELSKI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ROUND(SUM(Q16:Q349),2)*60</f>
        <v>0</v>
      </c>
      <c r="K4" s="12">
        <f>SUM(R16:R349)*60</f>
        <v>0</v>
      </c>
      <c r="L4" s="25">
        <f>SUM(S16:S349)*60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ROUND(SUM(U16:U349),2)*60</f>
        <v>0</v>
      </c>
      <c r="K5" s="12">
        <f>SUM(V16:V349)*60</f>
        <v>0</v>
      </c>
      <c r="L5" s="25">
        <f>SUM(W16:W349)*60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SUM(N16:N198)</f>
        <v>3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4825326</v>
      </c>
      <c r="B16" s="4" t="s">
        <v>500</v>
      </c>
      <c r="C16" s="5" t="s">
        <v>501</v>
      </c>
      <c r="D16" s="6" t="s">
        <v>15</v>
      </c>
      <c r="E16" s="6" t="s">
        <v>24</v>
      </c>
      <c r="F16" s="6" t="s">
        <v>25</v>
      </c>
      <c r="G16" s="6" t="s">
        <v>499</v>
      </c>
      <c r="H16" s="6" t="s">
        <v>25</v>
      </c>
      <c r="I16" s="6" t="s">
        <v>57</v>
      </c>
      <c r="J16" s="6" t="s">
        <v>58</v>
      </c>
      <c r="K16" s="7">
        <v>126</v>
      </c>
      <c r="L16" s="6">
        <v>782851</v>
      </c>
      <c r="M16" s="6">
        <v>553783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4823540</v>
      </c>
      <c r="B17" s="4" t="s">
        <v>502</v>
      </c>
      <c r="C17" s="5" t="s">
        <v>503</v>
      </c>
      <c r="D17" s="6" t="s">
        <v>15</v>
      </c>
      <c r="E17" s="6" t="s">
        <v>24</v>
      </c>
      <c r="F17" s="6" t="s">
        <v>25</v>
      </c>
      <c r="G17" s="6" t="s">
        <v>499</v>
      </c>
      <c r="H17" s="6" t="s">
        <v>25</v>
      </c>
      <c r="I17" s="6" t="s">
        <v>504</v>
      </c>
      <c r="J17" s="6" t="s">
        <v>505</v>
      </c>
      <c r="K17" s="7">
        <v>1</v>
      </c>
      <c r="L17" s="6">
        <v>783020</v>
      </c>
      <c r="M17" s="6">
        <v>553758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4825547</v>
      </c>
      <c r="B18" s="4" t="s">
        <v>506</v>
      </c>
      <c r="C18" s="5" t="s">
        <v>507</v>
      </c>
      <c r="D18" s="6" t="s">
        <v>15</v>
      </c>
      <c r="E18" s="6" t="s">
        <v>24</v>
      </c>
      <c r="F18" s="6" t="s">
        <v>25</v>
      </c>
      <c r="G18" s="6" t="s">
        <v>499</v>
      </c>
      <c r="H18" s="6" t="s">
        <v>25</v>
      </c>
      <c r="I18" s="6" t="s">
        <v>504</v>
      </c>
      <c r="J18" s="6" t="s">
        <v>505</v>
      </c>
      <c r="K18" s="7" t="s">
        <v>508</v>
      </c>
      <c r="L18" s="6">
        <v>783016</v>
      </c>
      <c r="M18" s="6">
        <v>553701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</sheetData>
  <sheetProtection algorithmName="SHA-512" hashValue="6IDJANTYLaOlvnEqdN2DVLnmsQYnsACODYZVZxnq0V9UklJs519MkQ1bZXHok4op5qS3Y8jae7nDma3s/4ZcLw==" saltValue="CAQSh3WB6ZEMQmRkfO8aU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FD01-BB02-47DB-A5B1-7FC1ED32B8F8}">
  <dimension ref="A1:W18"/>
  <sheetViews>
    <sheetView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8</v>
      </c>
      <c r="B2" s="11">
        <f>M14</f>
        <v>3</v>
      </c>
      <c r="C2" s="11" t="str">
        <f>E16</f>
        <v>BIAŁOSTOCKI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ROUND(SUM(Q16:Q349),2)*60</f>
        <v>0</v>
      </c>
      <c r="K4" s="12">
        <f>SUM(R16:R349)*60</f>
        <v>0</v>
      </c>
      <c r="L4" s="25">
        <f>SUM(S16:S349)*60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ROUND(SUM(U16:U349),2)*60</f>
        <v>0</v>
      </c>
      <c r="K5" s="12">
        <f>SUM(V16:V349)*60</f>
        <v>0</v>
      </c>
      <c r="L5" s="25">
        <f>SUM(W16:W349)*60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SUM(N16:N198)</f>
        <v>3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4791667</v>
      </c>
      <c r="B16" s="4" t="s">
        <v>530</v>
      </c>
      <c r="C16" s="5" t="s">
        <v>531</v>
      </c>
      <c r="D16" s="6" t="s">
        <v>15</v>
      </c>
      <c r="E16" s="6" t="s">
        <v>27</v>
      </c>
      <c r="F16" s="6" t="s">
        <v>56</v>
      </c>
      <c r="G16" s="6" t="s">
        <v>532</v>
      </c>
      <c r="H16" s="6" t="s">
        <v>56</v>
      </c>
      <c r="I16" s="6" t="s">
        <v>533</v>
      </c>
      <c r="J16" s="6" t="s">
        <v>534</v>
      </c>
      <c r="K16" s="7">
        <v>10</v>
      </c>
      <c r="L16" s="6">
        <v>760105</v>
      </c>
      <c r="M16" s="6">
        <v>576382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4813408</v>
      </c>
      <c r="B17" s="4" t="s">
        <v>540</v>
      </c>
      <c r="C17" s="5" t="s">
        <v>541</v>
      </c>
      <c r="D17" s="6" t="s">
        <v>15</v>
      </c>
      <c r="E17" s="6" t="s">
        <v>27</v>
      </c>
      <c r="F17" s="6" t="s">
        <v>80</v>
      </c>
      <c r="G17" s="6" t="s">
        <v>539</v>
      </c>
      <c r="H17" s="6" t="s">
        <v>80</v>
      </c>
      <c r="I17" s="6" t="s">
        <v>57</v>
      </c>
      <c r="J17" s="6" t="s">
        <v>58</v>
      </c>
      <c r="K17" s="7">
        <v>2</v>
      </c>
      <c r="L17" s="6">
        <v>780879</v>
      </c>
      <c r="M17" s="6">
        <v>601031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4812687</v>
      </c>
      <c r="B18" s="4" t="s">
        <v>542</v>
      </c>
      <c r="C18" s="5" t="s">
        <v>543</v>
      </c>
      <c r="D18" s="6" t="s">
        <v>15</v>
      </c>
      <c r="E18" s="6" t="s">
        <v>27</v>
      </c>
      <c r="F18" s="6" t="s">
        <v>80</v>
      </c>
      <c r="G18" s="6" t="s">
        <v>539</v>
      </c>
      <c r="H18" s="6" t="s">
        <v>80</v>
      </c>
      <c r="I18" s="6" t="s">
        <v>90</v>
      </c>
      <c r="J18" s="6" t="s">
        <v>91</v>
      </c>
      <c r="K18" s="7">
        <v>1</v>
      </c>
      <c r="L18" s="6">
        <v>780894</v>
      </c>
      <c r="M18" s="6">
        <v>601562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</sheetData>
  <sheetProtection algorithmName="SHA-512" hashValue="dUqu1dgVBo4CdVyCELiQsphNOH9VhmsIHHsWz2qx3GkTggSamK4CdEv0FmXkkitJy0YsufyFrFq8JAcnIqMd1A==" saltValue="URYekTV3cT7jHVciloPfNw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35482-8980-4011-98D6-7CAD216F504A}">
  <dimension ref="A1:W16"/>
  <sheetViews>
    <sheetView topLeftCell="A10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7</v>
      </c>
      <c r="B2" s="11">
        <f>M14</f>
        <v>1</v>
      </c>
      <c r="C2" s="11" t="str">
        <f>E16</f>
        <v>BIAŁOSTOCKI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ROUND(SUM(Q16:Q347),2)*60</f>
        <v>0</v>
      </c>
      <c r="K4" s="12">
        <f>SUM(R16:R347)*60</f>
        <v>0</v>
      </c>
      <c r="L4" s="25">
        <f>SUM(S16:S347)*60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ROUND(SUM(U16:U347),2)*60</f>
        <v>0</v>
      </c>
      <c r="K5" s="12">
        <f>SUM(V16:V347)*60</f>
        <v>0</v>
      </c>
      <c r="L5" s="25">
        <f>SUM(W16:W347)*60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SUM(N16:N196)</f>
        <v>1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4780974</v>
      </c>
      <c r="B16" s="4" t="s">
        <v>37</v>
      </c>
      <c r="C16" s="5" t="s">
        <v>38</v>
      </c>
      <c r="D16" s="6" t="s">
        <v>15</v>
      </c>
      <c r="E16" s="6" t="s">
        <v>27</v>
      </c>
      <c r="F16" s="6" t="s">
        <v>36</v>
      </c>
      <c r="G16" s="6" t="s">
        <v>39</v>
      </c>
      <c r="H16" s="6" t="s">
        <v>40</v>
      </c>
      <c r="I16" s="6" t="s">
        <v>41</v>
      </c>
      <c r="J16" s="6" t="s">
        <v>42</v>
      </c>
      <c r="K16" s="6">
        <v>5</v>
      </c>
      <c r="L16" s="6">
        <v>771307</v>
      </c>
      <c r="M16" s="6">
        <v>597040</v>
      </c>
      <c r="N16" s="6">
        <v>1</v>
      </c>
      <c r="O16" s="39"/>
      <c r="P16" s="39"/>
      <c r="Q16" s="39"/>
      <c r="R16">
        <f t="shared" ref="R16" si="1">ROUND(Q16*0.23,2)</f>
        <v>0</v>
      </c>
      <c r="S16" s="36">
        <f t="shared" ref="S16" si="2">ROUND(Q16,2)+R16</f>
        <v>0</v>
      </c>
      <c r="T16" s="39"/>
      <c r="U16" s="39"/>
      <c r="V16">
        <f t="shared" ref="V16" si="3">ROUND(U16*0.23,2)</f>
        <v>0</v>
      </c>
      <c r="W16" s="36">
        <f t="shared" ref="W16" si="4">ROUND(U16,2)+V16</f>
        <v>0</v>
      </c>
    </row>
  </sheetData>
  <sheetProtection algorithmName="SHA-512" hashValue="ce3mQ3hE/Z4gr0I/+aIpCnJz8xYMMQKPyTIxxHxqWREkEYP8ll+p3vBF2hPiDW2BP+FDYqAaR5ODIDC4ReEGXA==" saltValue="WOEjYzCI3HRKFBxmwnUDMA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32521-63EC-42A5-A77B-B54382BA4AF9}">
  <dimension ref="A1:W18"/>
  <sheetViews>
    <sheetView topLeftCell="A7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6</v>
      </c>
      <c r="B2" s="11">
        <f>M14</f>
        <v>3</v>
      </c>
      <c r="C2" s="11" t="str">
        <f>E16</f>
        <v>BIAŁOSTOCKI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ROUND(SUM(Q16:Q349),2)*60</f>
        <v>0</v>
      </c>
      <c r="K4" s="12">
        <f>SUM(R16:R349)*60</f>
        <v>0</v>
      </c>
      <c r="L4" s="25">
        <f>SUM(S16:S349)*60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ROUND(SUM(U16:U349),2)*60</f>
        <v>0</v>
      </c>
      <c r="K5" s="12">
        <f>SUM(V16:V349)*60</f>
        <v>0</v>
      </c>
      <c r="L5" s="25">
        <f>SUM(W16:W349)*60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SUM(N16:N198)</f>
        <v>3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8203902</v>
      </c>
      <c r="B16" s="4" t="s">
        <v>65</v>
      </c>
      <c r="C16" s="5" t="s">
        <v>66</v>
      </c>
      <c r="D16" s="6" t="s">
        <v>15</v>
      </c>
      <c r="E16" s="6" t="s">
        <v>27</v>
      </c>
      <c r="F16" s="6" t="s">
        <v>67</v>
      </c>
      <c r="G16" s="6" t="s">
        <v>68</v>
      </c>
      <c r="H16" s="6" t="s">
        <v>69</v>
      </c>
      <c r="I16" s="6" t="s">
        <v>70</v>
      </c>
      <c r="J16" s="6" t="s">
        <v>71</v>
      </c>
      <c r="K16" s="6">
        <v>7</v>
      </c>
      <c r="L16" s="6">
        <v>784973</v>
      </c>
      <c r="M16" s="6">
        <v>599639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5010799</v>
      </c>
      <c r="B17" s="4" t="s">
        <v>303</v>
      </c>
      <c r="C17" s="5" t="s">
        <v>304</v>
      </c>
      <c r="D17" s="6" t="s">
        <v>15</v>
      </c>
      <c r="E17" s="6" t="s">
        <v>243</v>
      </c>
      <c r="F17" s="6" t="s">
        <v>243</v>
      </c>
      <c r="G17" s="6" t="s">
        <v>244</v>
      </c>
      <c r="H17" s="6" t="s">
        <v>243</v>
      </c>
      <c r="I17" s="6" t="s">
        <v>305</v>
      </c>
      <c r="J17" s="6" t="s">
        <v>306</v>
      </c>
      <c r="K17" s="7">
        <v>33</v>
      </c>
      <c r="L17" s="6">
        <v>778011</v>
      </c>
      <c r="M17" s="6">
        <v>594268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4773309</v>
      </c>
      <c r="B18" s="4" t="s">
        <v>516</v>
      </c>
      <c r="C18" s="5" t="s">
        <v>517</v>
      </c>
      <c r="D18" s="6" t="s">
        <v>15</v>
      </c>
      <c r="E18" s="6" t="s">
        <v>27</v>
      </c>
      <c r="F18" s="6" t="s">
        <v>28</v>
      </c>
      <c r="G18" s="6" t="s">
        <v>513</v>
      </c>
      <c r="H18" s="6" t="s">
        <v>28</v>
      </c>
      <c r="I18" s="6" t="s">
        <v>514</v>
      </c>
      <c r="J18" s="6" t="s">
        <v>515</v>
      </c>
      <c r="K18" s="7" t="s">
        <v>518</v>
      </c>
      <c r="L18" s="6">
        <v>766644</v>
      </c>
      <c r="M18" s="6">
        <v>594377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</sheetData>
  <sheetProtection algorithmName="SHA-512" hashValue="mevmwYsPmsobxJ1/ArAWxTn8cxL5ZWaSGybqqCxiH1+imACiZhlGGbqOfNDaHFK26MVOXOwkQPSAQFyv84Bsrw==" saltValue="Ko0gqGi2ZglzUg/KGGubKw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FD491-07DA-4CA5-B628-5004ACCFB8EB}">
  <dimension ref="A1:W16"/>
  <sheetViews>
    <sheetView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5</v>
      </c>
      <c r="B2" s="11">
        <f>M14</f>
        <v>1</v>
      </c>
      <c r="C2" s="11" t="str">
        <f>E16</f>
        <v>BIAŁOSTOCKI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ROUND(SUM(Q16:Q344),2)*60</f>
        <v>0</v>
      </c>
      <c r="K4" s="12">
        <f>SUM(R16:R344)*60</f>
        <v>0</v>
      </c>
      <c r="L4" s="25">
        <f>SUM(S16:S344)*60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ROUND(SUM(U16:U344),2)*60</f>
        <v>0</v>
      </c>
      <c r="K5" s="12">
        <f>SUM(V16:V344)*60</f>
        <v>0</v>
      </c>
      <c r="L5" s="25">
        <f>SUM(W16:W344)*60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SUM(N16:N193)</f>
        <v>1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4804078</v>
      </c>
      <c r="B16" s="4" t="s">
        <v>72</v>
      </c>
      <c r="C16" s="5" t="s">
        <v>73</v>
      </c>
      <c r="D16" s="6" t="s">
        <v>15</v>
      </c>
      <c r="E16" s="6" t="s">
        <v>27</v>
      </c>
      <c r="F16" s="6" t="s">
        <v>67</v>
      </c>
      <c r="G16" s="6" t="s">
        <v>74</v>
      </c>
      <c r="H16" s="6" t="s">
        <v>75</v>
      </c>
      <c r="I16" s="6" t="s">
        <v>76</v>
      </c>
      <c r="J16" s="6" t="s">
        <v>77</v>
      </c>
      <c r="K16" s="6">
        <v>8</v>
      </c>
      <c r="L16" s="6">
        <v>785508</v>
      </c>
      <c r="M16" s="6">
        <v>591559</v>
      </c>
      <c r="N16" s="6">
        <v>1</v>
      </c>
      <c r="O16" s="39"/>
      <c r="P16" s="39"/>
      <c r="Q16" s="39"/>
      <c r="R16">
        <f>ROUND(Q16*0.23,2)</f>
        <v>0</v>
      </c>
      <c r="S16" s="36">
        <f>ROUND(Q16,2)+R16</f>
        <v>0</v>
      </c>
      <c r="T16" s="39"/>
      <c r="U16" s="39"/>
      <c r="V16">
        <f>ROUND(U16*0.23,2)</f>
        <v>0</v>
      </c>
      <c r="W16" s="36">
        <f>ROUND(U16,2)+V16</f>
        <v>0</v>
      </c>
    </row>
  </sheetData>
  <sheetProtection algorithmName="SHA-512" hashValue="+1YPbmhdDjH+mN/ZhfpZWww3m8wLI3XHWAZdLMtRWuyijWKzHWml3AVYM7jq1/x6WaQrAR15dmOT4x4k3HN59g==" saltValue="Q7V13/lJpftr5re0SxbK0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525C-EDC9-4E0C-B04D-749B77FBCA19}">
  <dimension ref="A1:W21"/>
  <sheetViews>
    <sheetView topLeftCell="A7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4</v>
      </c>
      <c r="B2" s="11">
        <f>M14</f>
        <v>6</v>
      </c>
      <c r="C2" s="11" t="str">
        <f>E16</f>
        <v>BIAŁYSTOK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ROUND(SUM(Q16:Q351),2)*60</f>
        <v>0</v>
      </c>
      <c r="K4" s="12">
        <f>SUM(R16:R351)*60</f>
        <v>0</v>
      </c>
      <c r="L4" s="25">
        <f>SUM(S16:S351)*60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ROUND(SUM(U16:U351),2)*60</f>
        <v>0</v>
      </c>
      <c r="K5" s="12">
        <f>SUM(V16:V351)*60</f>
        <v>0</v>
      </c>
      <c r="L5" s="25">
        <f>SUM(W16:W351)*60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SUM(N16:N200)</f>
        <v>6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5010240</v>
      </c>
      <c r="B16" s="4" t="s">
        <v>259</v>
      </c>
      <c r="C16" s="5" t="s">
        <v>260</v>
      </c>
      <c r="D16" s="6" t="s">
        <v>15</v>
      </c>
      <c r="E16" s="6" t="s">
        <v>243</v>
      </c>
      <c r="F16" s="6" t="s">
        <v>243</v>
      </c>
      <c r="G16" s="6" t="s">
        <v>244</v>
      </c>
      <c r="H16" s="6" t="s">
        <v>243</v>
      </c>
      <c r="I16" s="6" t="s">
        <v>257</v>
      </c>
      <c r="J16" s="6" t="s">
        <v>258</v>
      </c>
      <c r="K16" s="7">
        <v>11</v>
      </c>
      <c r="L16" s="6">
        <v>777395</v>
      </c>
      <c r="M16" s="6">
        <v>592480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5010412</v>
      </c>
      <c r="B17" s="4" t="s">
        <v>273</v>
      </c>
      <c r="C17" s="5" t="s">
        <v>274</v>
      </c>
      <c r="D17" s="6" t="s">
        <v>15</v>
      </c>
      <c r="E17" s="6" t="s">
        <v>243</v>
      </c>
      <c r="F17" s="6" t="s">
        <v>243</v>
      </c>
      <c r="G17" s="6" t="s">
        <v>244</v>
      </c>
      <c r="H17" s="6" t="s">
        <v>243</v>
      </c>
      <c r="I17" s="6" t="s">
        <v>275</v>
      </c>
      <c r="J17" s="6" t="s">
        <v>276</v>
      </c>
      <c r="K17" s="7">
        <v>31</v>
      </c>
      <c r="L17" s="6">
        <v>776283</v>
      </c>
      <c r="M17" s="6">
        <v>593641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5003041</v>
      </c>
      <c r="B18" s="4" t="s">
        <v>279</v>
      </c>
      <c r="C18" s="5" t="s">
        <v>280</v>
      </c>
      <c r="D18" s="6" t="s">
        <v>15</v>
      </c>
      <c r="E18" s="6" t="s">
        <v>243</v>
      </c>
      <c r="F18" s="6" t="s">
        <v>243</v>
      </c>
      <c r="G18" s="6" t="s">
        <v>244</v>
      </c>
      <c r="H18" s="6" t="s">
        <v>243</v>
      </c>
      <c r="I18" s="6" t="s">
        <v>277</v>
      </c>
      <c r="J18" s="6" t="s">
        <v>278</v>
      </c>
      <c r="K18" s="7">
        <v>40</v>
      </c>
      <c r="L18" s="6">
        <v>778632</v>
      </c>
      <c r="M18" s="6">
        <v>594338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  <row r="19" spans="1:23" x14ac:dyDescent="0.25">
      <c r="A19" s="4">
        <v>5006671</v>
      </c>
      <c r="B19" s="4" t="s">
        <v>311</v>
      </c>
      <c r="C19" s="5" t="s">
        <v>312</v>
      </c>
      <c r="D19" s="6" t="s">
        <v>15</v>
      </c>
      <c r="E19" s="6" t="s">
        <v>243</v>
      </c>
      <c r="F19" s="6" t="s">
        <v>243</v>
      </c>
      <c r="G19" s="6" t="s">
        <v>244</v>
      </c>
      <c r="H19" s="6" t="s">
        <v>243</v>
      </c>
      <c r="I19" s="6" t="s">
        <v>313</v>
      </c>
      <c r="J19" s="6" t="s">
        <v>314</v>
      </c>
      <c r="K19" s="7">
        <v>5</v>
      </c>
      <c r="L19" s="6">
        <v>777459</v>
      </c>
      <c r="M19" s="6">
        <v>590719</v>
      </c>
      <c r="N19" s="6">
        <v>1</v>
      </c>
      <c r="O19" s="39"/>
      <c r="P19" s="39"/>
      <c r="Q19" s="39"/>
      <c r="R19">
        <f t="shared" ref="R19:R20" si="5">ROUND(Q19*0.23,2)</f>
        <v>0</v>
      </c>
      <c r="S19" s="36">
        <f t="shared" ref="S19:S20" si="6">ROUND(Q19,2)+R19</f>
        <v>0</v>
      </c>
      <c r="T19" s="39"/>
      <c r="U19" s="39"/>
      <c r="V19">
        <f t="shared" ref="V19:V20" si="7">ROUND(U19*0.23,2)</f>
        <v>0</v>
      </c>
      <c r="W19" s="36">
        <f t="shared" ref="W19:W20" si="8">ROUND(U19,2)+V19</f>
        <v>0</v>
      </c>
    </row>
    <row r="20" spans="1:23" x14ac:dyDescent="0.25">
      <c r="A20" s="4">
        <v>5002782</v>
      </c>
      <c r="B20" s="4" t="s">
        <v>382</v>
      </c>
      <c r="C20" s="5" t="s">
        <v>383</v>
      </c>
      <c r="D20" s="6" t="s">
        <v>15</v>
      </c>
      <c r="E20" s="6" t="s">
        <v>243</v>
      </c>
      <c r="F20" s="6" t="s">
        <v>243</v>
      </c>
      <c r="G20" s="6" t="s">
        <v>244</v>
      </c>
      <c r="H20" s="6" t="s">
        <v>243</v>
      </c>
      <c r="I20" s="6" t="s">
        <v>384</v>
      </c>
      <c r="J20" s="6" t="s">
        <v>385</v>
      </c>
      <c r="K20" s="7">
        <v>2</v>
      </c>
      <c r="L20" s="6">
        <v>778634</v>
      </c>
      <c r="M20" s="6">
        <v>592313</v>
      </c>
      <c r="N20" s="6">
        <v>1</v>
      </c>
      <c r="O20" s="39"/>
      <c r="P20" s="39"/>
      <c r="Q20" s="39"/>
      <c r="R20">
        <f t="shared" si="5"/>
        <v>0</v>
      </c>
      <c r="S20" s="36">
        <f t="shared" si="6"/>
        <v>0</v>
      </c>
      <c r="T20" s="39"/>
      <c r="U20" s="39"/>
      <c r="V20">
        <f t="shared" si="7"/>
        <v>0</v>
      </c>
      <c r="W20" s="36">
        <f t="shared" si="8"/>
        <v>0</v>
      </c>
    </row>
    <row r="21" spans="1:23" x14ac:dyDescent="0.25">
      <c r="A21" s="4">
        <v>5012598</v>
      </c>
      <c r="B21" s="4" t="s">
        <v>487</v>
      </c>
      <c r="C21" s="5" t="s">
        <v>488</v>
      </c>
      <c r="D21" s="6" t="s">
        <v>15</v>
      </c>
      <c r="E21" s="6" t="s">
        <v>243</v>
      </c>
      <c r="F21" s="6" t="s">
        <v>243</v>
      </c>
      <c r="G21" s="6" t="s">
        <v>244</v>
      </c>
      <c r="H21" s="6" t="s">
        <v>243</v>
      </c>
      <c r="I21" s="6" t="s">
        <v>489</v>
      </c>
      <c r="J21" s="6" t="s">
        <v>490</v>
      </c>
      <c r="K21" s="7">
        <v>8</v>
      </c>
      <c r="L21" s="6">
        <v>776748</v>
      </c>
      <c r="M21" s="6">
        <v>591114</v>
      </c>
      <c r="N21" s="6">
        <v>1</v>
      </c>
      <c r="O21" s="39"/>
      <c r="P21" s="39"/>
      <c r="Q21" s="39"/>
      <c r="R21">
        <f t="shared" ref="R21" si="9">ROUND(Q21*0.23,2)</f>
        <v>0</v>
      </c>
      <c r="S21" s="36">
        <f t="shared" ref="S21" si="10">ROUND(Q21,2)+R21</f>
        <v>0</v>
      </c>
      <c r="T21" s="39"/>
      <c r="U21" s="39"/>
      <c r="V21">
        <f t="shared" ref="V21" si="11">ROUND(U21*0.23,2)</f>
        <v>0</v>
      </c>
      <c r="W21" s="36">
        <f t="shared" ref="W21" si="12">ROUND(U21,2)+V21</f>
        <v>0</v>
      </c>
    </row>
  </sheetData>
  <sheetProtection algorithmName="SHA-512" hashValue="T2h9gsUP+4tRW7Qr5P7APJpUvNVoV8OEQ8/OgEE9ga51KCkd8pBgm/5Ble6ACaofTyvSJx/UyXqD3h3hCTKABQ==" saltValue="4Vl47V205uLwwsQHokSfP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B6F8-0805-4886-B89D-6F2D87A2243C}">
  <dimension ref="A1:W17"/>
  <sheetViews>
    <sheetView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3</v>
      </c>
      <c r="B2" s="11">
        <f>M14</f>
        <v>2</v>
      </c>
      <c r="C2" s="11" t="str">
        <f>E16</f>
        <v>BIAŁYSTOK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ROUND(SUM(Q16:Q348),2)*60</f>
        <v>0</v>
      </c>
      <c r="K4" s="12">
        <f>SUM(R16:R348)*60</f>
        <v>0</v>
      </c>
      <c r="L4" s="25">
        <f>SUM(S16:S348)*60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ROUND(SUM(U16:U348),2)*60</f>
        <v>0</v>
      </c>
      <c r="K5" s="12">
        <f>SUM(V16:V348)*60</f>
        <v>0</v>
      </c>
      <c r="L5" s="25">
        <f>SUM(W16:W348)*60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SUM(N16:N197)</f>
        <v>2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5010309</v>
      </c>
      <c r="B16" s="4" t="s">
        <v>261</v>
      </c>
      <c r="C16" s="5" t="s">
        <v>262</v>
      </c>
      <c r="D16" s="6" t="s">
        <v>15</v>
      </c>
      <c r="E16" s="6" t="s">
        <v>243</v>
      </c>
      <c r="F16" s="6" t="s">
        <v>243</v>
      </c>
      <c r="G16" s="6" t="s">
        <v>244</v>
      </c>
      <c r="H16" s="6" t="s">
        <v>243</v>
      </c>
      <c r="I16" s="6" t="s">
        <v>263</v>
      </c>
      <c r="J16" s="6" t="s">
        <v>264</v>
      </c>
      <c r="K16" s="7">
        <v>25</v>
      </c>
      <c r="L16" s="6">
        <v>776797</v>
      </c>
      <c r="M16" s="6">
        <v>592724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4998184</v>
      </c>
      <c r="B17" s="4" t="s">
        <v>491</v>
      </c>
      <c r="C17" s="5" t="s">
        <v>492</v>
      </c>
      <c r="D17" s="6" t="s">
        <v>15</v>
      </c>
      <c r="E17" s="6" t="s">
        <v>243</v>
      </c>
      <c r="F17" s="6" t="s">
        <v>243</v>
      </c>
      <c r="G17" s="6" t="s">
        <v>244</v>
      </c>
      <c r="H17" s="6" t="s">
        <v>243</v>
      </c>
      <c r="I17" s="6" t="s">
        <v>493</v>
      </c>
      <c r="J17" s="6" t="s">
        <v>494</v>
      </c>
      <c r="K17" s="7">
        <v>117</v>
      </c>
      <c r="L17" s="6">
        <v>781799</v>
      </c>
      <c r="M17" s="6">
        <v>594744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</sheetData>
  <sheetProtection algorithmName="SHA-512" hashValue="jvMAxEY8FGY07uDxH8Y2Z+k5wfyze6gQhNhHWUE/qf8c4NJVBPDAxW3CYk7yGM0ABbuKurobuuBBe+MIuXhuNA==" saltValue="+pdhpATBKxdwqKD+yQFnAw==" spinCount="100000" sheet="1" objects="1" scenarios="1" formatCells="0" formatColumns="0" formatRows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92B0-CD48-4220-9A8A-5FDD280418A5}">
  <dimension ref="A1:W16"/>
  <sheetViews>
    <sheetView topLeftCell="A10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2</v>
      </c>
      <c r="B2" s="11">
        <f>M14</f>
        <v>1</v>
      </c>
      <c r="C2" s="11" t="str">
        <f>E16</f>
        <v>BIAŁOSTOCKI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ROUND(SUM(Q16:Q346),2)*60</f>
        <v>0</v>
      </c>
      <c r="K4" s="12">
        <f>SUM(R16:R346)*60</f>
        <v>0</v>
      </c>
      <c r="L4" s="25">
        <f>SUM(S16:S346)*60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ROUND(SUM(U16:U346),2)*60</f>
        <v>0</v>
      </c>
      <c r="K5" s="12">
        <f>SUM(V16:V346)*60</f>
        <v>0</v>
      </c>
      <c r="L5" s="25">
        <f>SUM(W16:W346)*60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SUM(N16:N195)</f>
        <v>1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4778863</v>
      </c>
      <c r="B16" s="4" t="s">
        <v>29</v>
      </c>
      <c r="C16" s="5" t="s">
        <v>30</v>
      </c>
      <c r="D16" s="6" t="s">
        <v>15</v>
      </c>
      <c r="E16" s="6" t="s">
        <v>27</v>
      </c>
      <c r="F16" s="6" t="s">
        <v>31</v>
      </c>
      <c r="G16" s="6" t="s">
        <v>32</v>
      </c>
      <c r="H16" s="6" t="s">
        <v>33</v>
      </c>
      <c r="I16" s="6" t="s">
        <v>34</v>
      </c>
      <c r="J16" s="6" t="s">
        <v>35</v>
      </c>
      <c r="K16" s="6">
        <v>1</v>
      </c>
      <c r="L16" s="6">
        <v>780849</v>
      </c>
      <c r="M16" s="6">
        <v>612139</v>
      </c>
      <c r="N16" s="6">
        <v>1</v>
      </c>
      <c r="O16" s="39"/>
      <c r="P16" s="39"/>
      <c r="Q16" s="39"/>
      <c r="R16">
        <f>ROUND(Q16*0.23,2)</f>
        <v>0</v>
      </c>
      <c r="S16" s="36">
        <f>ROUND(Q16,2)+R16</f>
        <v>0</v>
      </c>
      <c r="T16" s="39"/>
      <c r="U16" s="39"/>
      <c r="V16">
        <f>ROUND(U16*0.23,2)</f>
        <v>0</v>
      </c>
      <c r="W16" s="36">
        <f>ROUND(U16,2)+V16</f>
        <v>0</v>
      </c>
    </row>
  </sheetData>
  <sheetProtection algorithmName="SHA-512" hashValue="wWtVN0xxOyeTEr8D1BWKpBibaz73JnBSIOmsbnbxTgB67GrhT6tCDaWJnS7N2k7zejV8aSNbvlXYS4m7TJ5s6Q==" saltValue="BGWFwJcFVU02N0DclCW54A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131CF-281B-4D67-A35B-413538A946CD}">
  <dimension ref="A1:W32"/>
  <sheetViews>
    <sheetView topLeftCell="F16" workbookViewId="0">
      <selection activeCell="U16" sqref="U16:U32"/>
    </sheetView>
  </sheetViews>
  <sheetFormatPr defaultRowHeight="15" x14ac:dyDescent="0.25"/>
  <cols>
    <col min="10" max="10" width="11.42578125" customWidth="1"/>
    <col min="12" max="12" width="12.7109375" customWidth="1"/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28</v>
      </c>
      <c r="B2" s="11">
        <f>M14</f>
        <v>17</v>
      </c>
      <c r="C2" s="11" t="str">
        <f>E16</f>
        <v>ŁOMŻA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ROUND(SUM(Q16:Q351),2)*60</f>
        <v>0</v>
      </c>
      <c r="K4" s="12">
        <f>SUM(R16:R351)*60</f>
        <v>0</v>
      </c>
      <c r="L4" s="25">
        <f>SUM(S16:S351)*60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ROUND(SUM(U16:U351),2)*60</f>
        <v>0</v>
      </c>
      <c r="K5" s="12">
        <f>SUM(V16:V351)*60</f>
        <v>0</v>
      </c>
      <c r="L5" s="25">
        <f>SUM(W16:W351)*60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3.5" customHeight="1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5.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5.75" thickTop="1" x14ac:dyDescent="0.25"/>
    <row r="14" spans="1:23" ht="37.5" customHeight="1" x14ac:dyDescent="0.25">
      <c r="M14">
        <f>SUM(N16:N32)</f>
        <v>17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5017712</v>
      </c>
      <c r="B16" s="4" t="s">
        <v>544</v>
      </c>
      <c r="C16" s="5" t="s">
        <v>545</v>
      </c>
      <c r="D16" s="6" t="s">
        <v>15</v>
      </c>
      <c r="E16" s="6" t="s">
        <v>135</v>
      </c>
      <c r="F16" s="6" t="s">
        <v>135</v>
      </c>
      <c r="G16" s="6" t="s">
        <v>546</v>
      </c>
      <c r="H16" s="6" t="s">
        <v>135</v>
      </c>
      <c r="I16" s="6" t="s">
        <v>547</v>
      </c>
      <c r="J16" s="6" t="s">
        <v>548</v>
      </c>
      <c r="K16" s="7">
        <v>4</v>
      </c>
      <c r="L16" s="6">
        <v>705270</v>
      </c>
      <c r="M16" s="6">
        <v>595158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5015889</v>
      </c>
      <c r="B17" s="4" t="s">
        <v>549</v>
      </c>
      <c r="C17" s="5" t="s">
        <v>550</v>
      </c>
      <c r="D17" s="6" t="s">
        <v>15</v>
      </c>
      <c r="E17" s="6" t="s">
        <v>135</v>
      </c>
      <c r="F17" s="6" t="s">
        <v>135</v>
      </c>
      <c r="G17" s="6" t="s">
        <v>546</v>
      </c>
      <c r="H17" s="6" t="s">
        <v>135</v>
      </c>
      <c r="I17" s="6" t="s">
        <v>551</v>
      </c>
      <c r="J17" s="6" t="s">
        <v>552</v>
      </c>
      <c r="K17" s="7">
        <v>7</v>
      </c>
      <c r="L17" s="6">
        <v>705849</v>
      </c>
      <c r="M17" s="6">
        <v>594306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5017842</v>
      </c>
      <c r="B18" s="4" t="s">
        <v>553</v>
      </c>
      <c r="C18" s="5" t="s">
        <v>554</v>
      </c>
      <c r="D18" s="6" t="s">
        <v>15</v>
      </c>
      <c r="E18" s="6" t="s">
        <v>135</v>
      </c>
      <c r="F18" s="6" t="s">
        <v>135</v>
      </c>
      <c r="G18" s="6" t="s">
        <v>546</v>
      </c>
      <c r="H18" s="6" t="s">
        <v>135</v>
      </c>
      <c r="I18" s="6" t="s">
        <v>555</v>
      </c>
      <c r="J18" s="6" t="s">
        <v>556</v>
      </c>
      <c r="K18" s="7">
        <v>11</v>
      </c>
      <c r="L18" s="6">
        <v>705125</v>
      </c>
      <c r="M18" s="6">
        <v>595240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  <row r="19" spans="1:23" x14ac:dyDescent="0.25">
      <c r="A19" s="4">
        <v>5016160</v>
      </c>
      <c r="B19" s="4" t="s">
        <v>557</v>
      </c>
      <c r="C19" s="5" t="s">
        <v>558</v>
      </c>
      <c r="D19" s="6" t="s">
        <v>15</v>
      </c>
      <c r="E19" s="6" t="s">
        <v>135</v>
      </c>
      <c r="F19" s="6" t="s">
        <v>135</v>
      </c>
      <c r="G19" s="6" t="s">
        <v>546</v>
      </c>
      <c r="H19" s="6" t="s">
        <v>135</v>
      </c>
      <c r="I19" s="6" t="s">
        <v>99</v>
      </c>
      <c r="J19" s="6" t="s">
        <v>100</v>
      </c>
      <c r="K19" s="7">
        <v>16</v>
      </c>
      <c r="L19" s="6">
        <v>705492</v>
      </c>
      <c r="M19" s="6">
        <v>594349</v>
      </c>
      <c r="N19" s="6">
        <v>1</v>
      </c>
      <c r="O19" s="39"/>
      <c r="P19" s="39"/>
      <c r="Q19" s="39"/>
      <c r="R19">
        <f t="shared" ref="R19:R20" si="5">ROUND(Q19*0.23,2)</f>
        <v>0</v>
      </c>
      <c r="S19" s="36">
        <f t="shared" ref="S19:S20" si="6">ROUND(Q19,2)+R19</f>
        <v>0</v>
      </c>
      <c r="T19" s="39"/>
      <c r="U19" s="39"/>
      <c r="V19">
        <f t="shared" ref="V19:V20" si="7">ROUND(U19*0.23,2)</f>
        <v>0</v>
      </c>
      <c r="W19" s="36">
        <f t="shared" ref="W19:W20" si="8">ROUND(U19,2)+V19</f>
        <v>0</v>
      </c>
    </row>
    <row r="20" spans="1:23" x14ac:dyDescent="0.25">
      <c r="A20" s="4">
        <v>8040760</v>
      </c>
      <c r="B20" s="4" t="s">
        <v>559</v>
      </c>
      <c r="C20" s="5" t="s">
        <v>560</v>
      </c>
      <c r="D20" s="6" t="s">
        <v>15</v>
      </c>
      <c r="E20" s="6" t="s">
        <v>135</v>
      </c>
      <c r="F20" s="6" t="s">
        <v>135</v>
      </c>
      <c r="G20" s="6" t="s">
        <v>546</v>
      </c>
      <c r="H20" s="6" t="s">
        <v>135</v>
      </c>
      <c r="I20" s="6" t="s">
        <v>537</v>
      </c>
      <c r="J20" s="6" t="s">
        <v>538</v>
      </c>
      <c r="K20" s="7">
        <v>3</v>
      </c>
      <c r="L20" s="6">
        <v>705624</v>
      </c>
      <c r="M20" s="6">
        <v>595167</v>
      </c>
      <c r="N20" s="6">
        <v>1</v>
      </c>
      <c r="O20" s="39"/>
      <c r="P20" s="39"/>
      <c r="Q20" s="39"/>
      <c r="R20">
        <f t="shared" si="5"/>
        <v>0</v>
      </c>
      <c r="S20" s="36">
        <f t="shared" si="6"/>
        <v>0</v>
      </c>
      <c r="T20" s="39"/>
      <c r="U20" s="39"/>
      <c r="V20">
        <f t="shared" si="7"/>
        <v>0</v>
      </c>
      <c r="W20" s="36">
        <f t="shared" si="8"/>
        <v>0</v>
      </c>
    </row>
    <row r="21" spans="1:23" x14ac:dyDescent="0.25">
      <c r="A21" s="4">
        <v>5017900</v>
      </c>
      <c r="B21" s="4" t="s">
        <v>561</v>
      </c>
      <c r="C21" s="5" t="s">
        <v>562</v>
      </c>
      <c r="D21" s="6" t="s">
        <v>15</v>
      </c>
      <c r="E21" s="6" t="s">
        <v>135</v>
      </c>
      <c r="F21" s="6" t="s">
        <v>135</v>
      </c>
      <c r="G21" s="6" t="s">
        <v>546</v>
      </c>
      <c r="H21" s="6" t="s">
        <v>135</v>
      </c>
      <c r="I21" s="6" t="s">
        <v>563</v>
      </c>
      <c r="J21" s="6" t="s">
        <v>564</v>
      </c>
      <c r="K21" s="7">
        <v>18</v>
      </c>
      <c r="L21" s="6">
        <v>706033</v>
      </c>
      <c r="M21" s="6">
        <v>593353</v>
      </c>
      <c r="N21" s="6">
        <v>1</v>
      </c>
      <c r="O21" s="39"/>
      <c r="P21" s="39"/>
      <c r="Q21" s="39"/>
      <c r="R21">
        <f t="shared" ref="R21:R32" si="9">ROUND(Q21*0.23,2)</f>
        <v>0</v>
      </c>
      <c r="S21" s="36">
        <f t="shared" ref="S21:S32" si="10">ROUND(Q21,2)+R21</f>
        <v>0</v>
      </c>
      <c r="T21" s="39"/>
      <c r="U21" s="39"/>
      <c r="V21">
        <f t="shared" ref="V21:V32" si="11">ROUND(U21*0.23,2)</f>
        <v>0</v>
      </c>
      <c r="W21" s="36">
        <f t="shared" ref="W21:W32" si="12">ROUND(U21,2)+V21</f>
        <v>0</v>
      </c>
    </row>
    <row r="22" spans="1:23" x14ac:dyDescent="0.25">
      <c r="A22" s="4">
        <v>5018012</v>
      </c>
      <c r="B22" s="4" t="s">
        <v>565</v>
      </c>
      <c r="C22" s="5" t="s">
        <v>566</v>
      </c>
      <c r="D22" s="6" t="s">
        <v>15</v>
      </c>
      <c r="E22" s="6" t="s">
        <v>135</v>
      </c>
      <c r="F22" s="6" t="s">
        <v>135</v>
      </c>
      <c r="G22" s="6" t="s">
        <v>546</v>
      </c>
      <c r="H22" s="6" t="s">
        <v>135</v>
      </c>
      <c r="I22" s="6" t="s">
        <v>57</v>
      </c>
      <c r="J22" s="6" t="s">
        <v>58</v>
      </c>
      <c r="K22" s="7">
        <v>6</v>
      </c>
      <c r="L22" s="6">
        <v>704994</v>
      </c>
      <c r="M22" s="6">
        <v>593895</v>
      </c>
      <c r="N22" s="6">
        <v>1</v>
      </c>
      <c r="O22" s="39"/>
      <c r="P22" s="39"/>
      <c r="Q22" s="39"/>
      <c r="R22">
        <f t="shared" si="9"/>
        <v>0</v>
      </c>
      <c r="S22" s="36">
        <f t="shared" si="10"/>
        <v>0</v>
      </c>
      <c r="T22" s="39"/>
      <c r="U22" s="39"/>
      <c r="V22">
        <f t="shared" si="11"/>
        <v>0</v>
      </c>
      <c r="W22" s="36">
        <f t="shared" si="12"/>
        <v>0</v>
      </c>
    </row>
    <row r="23" spans="1:23" x14ac:dyDescent="0.25">
      <c r="A23" s="4">
        <v>5018026</v>
      </c>
      <c r="B23" s="4" t="s">
        <v>567</v>
      </c>
      <c r="C23" s="5" t="s">
        <v>568</v>
      </c>
      <c r="D23" s="6" t="s">
        <v>15</v>
      </c>
      <c r="E23" s="6" t="s">
        <v>135</v>
      </c>
      <c r="F23" s="6" t="s">
        <v>135</v>
      </c>
      <c r="G23" s="6" t="s">
        <v>546</v>
      </c>
      <c r="H23" s="6" t="s">
        <v>135</v>
      </c>
      <c r="I23" s="6" t="s">
        <v>569</v>
      </c>
      <c r="J23" s="6" t="s">
        <v>570</v>
      </c>
      <c r="K23" s="7">
        <v>17</v>
      </c>
      <c r="L23" s="6">
        <v>705336</v>
      </c>
      <c r="M23" s="6">
        <v>592565</v>
      </c>
      <c r="N23" s="6">
        <v>1</v>
      </c>
      <c r="O23" s="39"/>
      <c r="P23" s="39"/>
      <c r="Q23" s="39"/>
      <c r="R23">
        <f t="shared" si="9"/>
        <v>0</v>
      </c>
      <c r="S23" s="36">
        <f t="shared" si="10"/>
        <v>0</v>
      </c>
      <c r="T23" s="39"/>
      <c r="U23" s="39"/>
      <c r="V23">
        <f t="shared" si="11"/>
        <v>0</v>
      </c>
      <c r="W23" s="36">
        <f t="shared" si="12"/>
        <v>0</v>
      </c>
    </row>
    <row r="24" spans="1:23" x14ac:dyDescent="0.25">
      <c r="A24" s="4">
        <v>5018075</v>
      </c>
      <c r="B24" s="4" t="s">
        <v>571</v>
      </c>
      <c r="C24" s="5" t="s">
        <v>572</v>
      </c>
      <c r="D24" s="6" t="s">
        <v>15</v>
      </c>
      <c r="E24" s="6" t="s">
        <v>135</v>
      </c>
      <c r="F24" s="6" t="s">
        <v>135</v>
      </c>
      <c r="G24" s="6" t="s">
        <v>546</v>
      </c>
      <c r="H24" s="6" t="s">
        <v>135</v>
      </c>
      <c r="I24" s="6" t="s">
        <v>573</v>
      </c>
      <c r="J24" s="6" t="s">
        <v>574</v>
      </c>
      <c r="K24" s="7">
        <v>4</v>
      </c>
      <c r="L24" s="6">
        <v>705243</v>
      </c>
      <c r="M24" s="6">
        <v>595061</v>
      </c>
      <c r="N24" s="6">
        <v>1</v>
      </c>
      <c r="O24" s="39"/>
      <c r="P24" s="39"/>
      <c r="Q24" s="39"/>
      <c r="R24">
        <f t="shared" si="9"/>
        <v>0</v>
      </c>
      <c r="S24" s="36">
        <f t="shared" si="10"/>
        <v>0</v>
      </c>
      <c r="T24" s="39"/>
      <c r="U24" s="39"/>
      <c r="V24">
        <f t="shared" si="11"/>
        <v>0</v>
      </c>
      <c r="W24" s="36">
        <f t="shared" si="12"/>
        <v>0</v>
      </c>
    </row>
    <row r="25" spans="1:23" x14ac:dyDescent="0.25">
      <c r="A25" s="4">
        <v>5018113</v>
      </c>
      <c r="B25" s="4" t="s">
        <v>575</v>
      </c>
      <c r="C25" s="5" t="s">
        <v>576</v>
      </c>
      <c r="D25" s="6" t="s">
        <v>15</v>
      </c>
      <c r="E25" s="6" t="s">
        <v>135</v>
      </c>
      <c r="F25" s="6" t="s">
        <v>135</v>
      </c>
      <c r="G25" s="6" t="s">
        <v>546</v>
      </c>
      <c r="H25" s="6" t="s">
        <v>135</v>
      </c>
      <c r="I25" s="6" t="s">
        <v>535</v>
      </c>
      <c r="J25" s="6" t="s">
        <v>536</v>
      </c>
      <c r="K25" s="7">
        <v>2</v>
      </c>
      <c r="L25" s="6">
        <v>705514</v>
      </c>
      <c r="M25" s="6">
        <v>595126</v>
      </c>
      <c r="N25" s="6">
        <v>1</v>
      </c>
      <c r="O25" s="39"/>
      <c r="P25" s="39"/>
      <c r="Q25" s="39"/>
      <c r="R25">
        <f t="shared" si="9"/>
        <v>0</v>
      </c>
      <c r="S25" s="36">
        <f t="shared" si="10"/>
        <v>0</v>
      </c>
      <c r="T25" s="39"/>
      <c r="U25" s="39"/>
      <c r="V25">
        <f t="shared" si="11"/>
        <v>0</v>
      </c>
      <c r="W25" s="36">
        <f t="shared" si="12"/>
        <v>0</v>
      </c>
    </row>
    <row r="26" spans="1:23" x14ac:dyDescent="0.25">
      <c r="A26" s="4">
        <v>5013864</v>
      </c>
      <c r="B26" s="4" t="s">
        <v>577</v>
      </c>
      <c r="C26" s="5" t="s">
        <v>578</v>
      </c>
      <c r="D26" s="6" t="s">
        <v>15</v>
      </c>
      <c r="E26" s="6" t="s">
        <v>135</v>
      </c>
      <c r="F26" s="6" t="s">
        <v>135</v>
      </c>
      <c r="G26" s="6" t="s">
        <v>546</v>
      </c>
      <c r="H26" s="6" t="s">
        <v>135</v>
      </c>
      <c r="I26" s="6" t="s">
        <v>90</v>
      </c>
      <c r="J26" s="6" t="s">
        <v>91</v>
      </c>
      <c r="K26" s="7">
        <v>16</v>
      </c>
      <c r="L26" s="6">
        <v>703733</v>
      </c>
      <c r="M26" s="6">
        <v>594667</v>
      </c>
      <c r="N26" s="6">
        <v>1</v>
      </c>
      <c r="O26" s="39"/>
      <c r="P26" s="39"/>
      <c r="Q26" s="39"/>
      <c r="R26">
        <f t="shared" si="9"/>
        <v>0</v>
      </c>
      <c r="S26" s="36">
        <f t="shared" si="10"/>
        <v>0</v>
      </c>
      <c r="T26" s="39"/>
      <c r="U26" s="39"/>
      <c r="V26">
        <f t="shared" si="11"/>
        <v>0</v>
      </c>
      <c r="W26" s="36">
        <f t="shared" si="12"/>
        <v>0</v>
      </c>
    </row>
    <row r="27" spans="1:23" x14ac:dyDescent="0.25">
      <c r="A27" s="4">
        <v>5018174</v>
      </c>
      <c r="B27" s="4" t="s">
        <v>579</v>
      </c>
      <c r="C27" s="5" t="s">
        <v>580</v>
      </c>
      <c r="D27" s="6" t="s">
        <v>15</v>
      </c>
      <c r="E27" s="6" t="s">
        <v>135</v>
      </c>
      <c r="F27" s="6" t="s">
        <v>135</v>
      </c>
      <c r="G27" s="6" t="s">
        <v>546</v>
      </c>
      <c r="H27" s="6" t="s">
        <v>135</v>
      </c>
      <c r="I27" s="6" t="s">
        <v>90</v>
      </c>
      <c r="J27" s="6" t="s">
        <v>91</v>
      </c>
      <c r="K27" s="7" t="s">
        <v>240</v>
      </c>
      <c r="L27" s="6">
        <v>703657</v>
      </c>
      <c r="M27" s="6">
        <v>594758</v>
      </c>
      <c r="N27" s="6">
        <v>1</v>
      </c>
      <c r="O27" s="39"/>
      <c r="P27" s="39"/>
      <c r="Q27" s="39"/>
      <c r="R27">
        <f t="shared" si="9"/>
        <v>0</v>
      </c>
      <c r="S27" s="36">
        <f t="shared" si="10"/>
        <v>0</v>
      </c>
      <c r="T27" s="39"/>
      <c r="U27" s="39"/>
      <c r="V27">
        <f t="shared" si="11"/>
        <v>0</v>
      </c>
      <c r="W27" s="36">
        <f t="shared" si="12"/>
        <v>0</v>
      </c>
    </row>
    <row r="28" spans="1:23" x14ac:dyDescent="0.25">
      <c r="A28" s="4">
        <v>5018263</v>
      </c>
      <c r="B28" s="4" t="s">
        <v>581</v>
      </c>
      <c r="C28" s="5" t="s">
        <v>582</v>
      </c>
      <c r="D28" s="6" t="s">
        <v>15</v>
      </c>
      <c r="E28" s="6" t="s">
        <v>135</v>
      </c>
      <c r="F28" s="6" t="s">
        <v>135</v>
      </c>
      <c r="G28" s="6" t="s">
        <v>546</v>
      </c>
      <c r="H28" s="6" t="s">
        <v>135</v>
      </c>
      <c r="I28" s="6" t="s">
        <v>583</v>
      </c>
      <c r="J28" s="6" t="s">
        <v>584</v>
      </c>
      <c r="K28" s="7">
        <v>22</v>
      </c>
      <c r="L28" s="6">
        <v>704645</v>
      </c>
      <c r="M28" s="6">
        <v>592650</v>
      </c>
      <c r="N28" s="6">
        <v>1</v>
      </c>
      <c r="O28" s="39"/>
      <c r="P28" s="39"/>
      <c r="Q28" s="39"/>
      <c r="R28">
        <f t="shared" si="9"/>
        <v>0</v>
      </c>
      <c r="S28" s="36">
        <f t="shared" si="10"/>
        <v>0</v>
      </c>
      <c r="T28" s="39"/>
      <c r="U28" s="39"/>
      <c r="V28">
        <f t="shared" si="11"/>
        <v>0</v>
      </c>
      <c r="W28" s="36">
        <f t="shared" si="12"/>
        <v>0</v>
      </c>
    </row>
    <row r="29" spans="1:23" x14ac:dyDescent="0.25">
      <c r="A29" s="4">
        <v>5018274</v>
      </c>
      <c r="B29" s="4" t="s">
        <v>585</v>
      </c>
      <c r="C29" s="5" t="s">
        <v>586</v>
      </c>
      <c r="D29" s="6" t="s">
        <v>15</v>
      </c>
      <c r="E29" s="6" t="s">
        <v>135</v>
      </c>
      <c r="F29" s="6" t="s">
        <v>135</v>
      </c>
      <c r="G29" s="6" t="s">
        <v>546</v>
      </c>
      <c r="H29" s="6" t="s">
        <v>135</v>
      </c>
      <c r="I29" s="6" t="s">
        <v>587</v>
      </c>
      <c r="J29" s="6" t="s">
        <v>588</v>
      </c>
      <c r="K29" s="7">
        <v>9</v>
      </c>
      <c r="L29" s="6">
        <v>705099</v>
      </c>
      <c r="M29" s="6">
        <v>593418</v>
      </c>
      <c r="N29" s="6">
        <v>1</v>
      </c>
      <c r="O29" s="39"/>
      <c r="P29" s="39"/>
      <c r="Q29" s="39"/>
      <c r="R29">
        <f t="shared" si="9"/>
        <v>0</v>
      </c>
      <c r="S29" s="36">
        <f t="shared" si="10"/>
        <v>0</v>
      </c>
      <c r="T29" s="39"/>
      <c r="U29" s="39"/>
      <c r="V29">
        <f t="shared" si="11"/>
        <v>0</v>
      </c>
      <c r="W29" s="36">
        <f t="shared" si="12"/>
        <v>0</v>
      </c>
    </row>
    <row r="30" spans="1:23" x14ac:dyDescent="0.25">
      <c r="A30" s="4">
        <v>5018290</v>
      </c>
      <c r="B30" s="4" t="s">
        <v>589</v>
      </c>
      <c r="C30" s="5" t="s">
        <v>590</v>
      </c>
      <c r="D30" s="6" t="s">
        <v>15</v>
      </c>
      <c r="E30" s="6" t="s">
        <v>135</v>
      </c>
      <c r="F30" s="6" t="s">
        <v>135</v>
      </c>
      <c r="G30" s="6" t="s">
        <v>546</v>
      </c>
      <c r="H30" s="6" t="s">
        <v>135</v>
      </c>
      <c r="I30" s="6" t="s">
        <v>591</v>
      </c>
      <c r="J30" s="6" t="s">
        <v>592</v>
      </c>
      <c r="K30" s="7">
        <v>13</v>
      </c>
      <c r="L30" s="6">
        <v>706069</v>
      </c>
      <c r="M30" s="6">
        <v>594710</v>
      </c>
      <c r="N30" s="6">
        <v>1</v>
      </c>
      <c r="O30" s="39"/>
      <c r="P30" s="39"/>
      <c r="Q30" s="39"/>
      <c r="R30">
        <f t="shared" si="9"/>
        <v>0</v>
      </c>
      <c r="S30" s="36">
        <f t="shared" si="10"/>
        <v>0</v>
      </c>
      <c r="T30" s="39"/>
      <c r="U30" s="39"/>
      <c r="V30">
        <f t="shared" si="11"/>
        <v>0</v>
      </c>
      <c r="W30" s="36">
        <f t="shared" si="12"/>
        <v>0</v>
      </c>
    </row>
    <row r="31" spans="1:23" x14ac:dyDescent="0.25">
      <c r="A31" s="4">
        <v>5018333</v>
      </c>
      <c r="B31" s="4" t="s">
        <v>595</v>
      </c>
      <c r="C31" s="5" t="s">
        <v>596</v>
      </c>
      <c r="D31" s="6" t="s">
        <v>15</v>
      </c>
      <c r="E31" s="6" t="s">
        <v>135</v>
      </c>
      <c r="F31" s="6" t="s">
        <v>135</v>
      </c>
      <c r="G31" s="6" t="s">
        <v>546</v>
      </c>
      <c r="H31" s="6" t="s">
        <v>135</v>
      </c>
      <c r="I31" s="6" t="s">
        <v>593</v>
      </c>
      <c r="J31" s="6" t="s">
        <v>594</v>
      </c>
      <c r="K31" s="7">
        <v>5</v>
      </c>
      <c r="L31" s="6">
        <v>705019</v>
      </c>
      <c r="M31" s="6">
        <v>594678</v>
      </c>
      <c r="N31" s="6">
        <v>1</v>
      </c>
      <c r="O31" s="39"/>
      <c r="P31" s="39"/>
      <c r="Q31" s="39"/>
      <c r="R31">
        <f t="shared" si="9"/>
        <v>0</v>
      </c>
      <c r="S31" s="36">
        <f t="shared" si="10"/>
        <v>0</v>
      </c>
      <c r="T31" s="39"/>
      <c r="U31" s="39"/>
      <c r="V31">
        <f t="shared" si="11"/>
        <v>0</v>
      </c>
      <c r="W31" s="36">
        <f t="shared" si="12"/>
        <v>0</v>
      </c>
    </row>
    <row r="32" spans="1:23" x14ac:dyDescent="0.25">
      <c r="A32" s="4">
        <v>5018564</v>
      </c>
      <c r="B32" s="4" t="s">
        <v>603</v>
      </c>
      <c r="C32" s="5" t="s">
        <v>604</v>
      </c>
      <c r="D32" s="6" t="s">
        <v>15</v>
      </c>
      <c r="E32" s="6" t="s">
        <v>135</v>
      </c>
      <c r="F32" s="6" t="s">
        <v>135</v>
      </c>
      <c r="G32" s="6" t="s">
        <v>546</v>
      </c>
      <c r="H32" s="6" t="s">
        <v>135</v>
      </c>
      <c r="I32" s="6" t="s">
        <v>605</v>
      </c>
      <c r="J32" s="6" t="s">
        <v>606</v>
      </c>
      <c r="K32" s="7">
        <v>21</v>
      </c>
      <c r="L32" s="6">
        <v>706237</v>
      </c>
      <c r="M32" s="6">
        <v>594800</v>
      </c>
      <c r="N32" s="6">
        <v>1</v>
      </c>
      <c r="O32" s="39"/>
      <c r="P32" s="39"/>
      <c r="Q32" s="39"/>
      <c r="R32">
        <f t="shared" si="9"/>
        <v>0</v>
      </c>
      <c r="S32" s="36">
        <f t="shared" si="10"/>
        <v>0</v>
      </c>
      <c r="T32" s="39"/>
      <c r="U32" s="39"/>
      <c r="V32">
        <f t="shared" si="11"/>
        <v>0</v>
      </c>
      <c r="W32" s="36">
        <f t="shared" si="12"/>
        <v>0</v>
      </c>
    </row>
  </sheetData>
  <sheetProtection algorithmName="SHA-512" hashValue="PXtU5sf7YszSyuEz2qQvBPvT1h+NXTWSlqXuQ6UjfRKzkqqmPw7B4WAzK3xVBULsOXiz0ffqrVADt2lG8P3COQ==" saltValue="UDmnf3MBNZ34KqCYMifbjw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406B5-9DE3-4431-9D1F-9AA00331C521}">
  <dimension ref="A1:W16"/>
  <sheetViews>
    <sheetView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404</v>
      </c>
      <c r="B2" s="11">
        <f>M14</f>
        <v>1</v>
      </c>
      <c r="C2" s="11" t="str">
        <f>E16</f>
        <v>AUGUSTOWSKI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ROUND(SUM(Q16:Q347),2)*60</f>
        <v>0</v>
      </c>
      <c r="K4" s="12">
        <f>SUM(R16:R347)*60</f>
        <v>0</v>
      </c>
      <c r="L4" s="25">
        <f>SUM(S16:S347)*60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ROUND(SUM(U16:U347),2)*60</f>
        <v>0</v>
      </c>
      <c r="K5" s="12">
        <f>SUM(V16:V347)*60</f>
        <v>0</v>
      </c>
      <c r="L5" s="25">
        <f>SUM(W16:W347)*60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SUM(N16:N196)</f>
        <v>1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4766881</v>
      </c>
      <c r="B16" s="4" t="s">
        <v>230</v>
      </c>
      <c r="C16" s="5" t="s">
        <v>231</v>
      </c>
      <c r="D16" s="6" t="s">
        <v>15</v>
      </c>
      <c r="E16" s="6" t="s">
        <v>225</v>
      </c>
      <c r="F16" s="6" t="s">
        <v>232</v>
      </c>
      <c r="G16" s="6" t="s">
        <v>233</v>
      </c>
      <c r="H16" s="6" t="s">
        <v>234</v>
      </c>
      <c r="I16" s="6" t="s">
        <v>26</v>
      </c>
      <c r="J16" s="6" t="s">
        <v>22</v>
      </c>
      <c r="K16" s="7">
        <v>8</v>
      </c>
      <c r="L16" s="6">
        <v>798112</v>
      </c>
      <c r="M16" s="6">
        <v>666242</v>
      </c>
      <c r="N16" s="6">
        <v>1</v>
      </c>
      <c r="O16" s="39"/>
      <c r="P16" s="39"/>
      <c r="Q16" s="39"/>
      <c r="R16">
        <f t="shared" ref="R16" si="1">ROUND(Q16*0.23,2)</f>
        <v>0</v>
      </c>
      <c r="S16" s="36">
        <f t="shared" ref="S16" si="2">ROUND(Q16,2)+R16</f>
        <v>0</v>
      </c>
      <c r="T16" s="39"/>
      <c r="U16" s="39"/>
      <c r="V16">
        <f t="shared" ref="V16" si="3">ROUND(U16*0.23,2)</f>
        <v>0</v>
      </c>
      <c r="W16" s="36">
        <f t="shared" ref="W16" si="4">ROUND(U16,2)+V16</f>
        <v>0</v>
      </c>
    </row>
  </sheetData>
  <sheetProtection algorithmName="SHA-512" hashValue="s1+4gJxZiW9mxtppmcTkwIOe1EZacCtbn3Oh2TmlWzWOkEWmxCkCSzHlaYLoVcqo1hpUpwN08ZPFhiKSeLJkcg==" saltValue="dXx+SDfs+j0yCDhhW/qmk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99732-C838-49A7-9C6C-0CCFACAC98A2}">
  <dimension ref="A1:W73"/>
  <sheetViews>
    <sheetView topLeftCell="A10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27</v>
      </c>
      <c r="B2" s="11">
        <f>M14</f>
        <v>58</v>
      </c>
      <c r="C2" s="11" t="str">
        <f>E16</f>
        <v>BIAŁYSTOK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ROUND(SUM(Q16:Q351),2)*60</f>
        <v>0</v>
      </c>
      <c r="K4" s="12">
        <f>SUM(R16:R351)*60</f>
        <v>0</v>
      </c>
      <c r="L4" s="25">
        <f>SUM(S16:S351)*60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ROUND(SUM(U16:U351),2)*60</f>
        <v>0</v>
      </c>
      <c r="K5" s="12">
        <f>SUM(V16:V351)*60</f>
        <v>0</v>
      </c>
      <c r="L5" s="25">
        <f>SUM(W16:W351)*60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SUM(N16:N200)</f>
        <v>58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5010125</v>
      </c>
      <c r="B16" s="4" t="s">
        <v>241</v>
      </c>
      <c r="C16" s="5" t="s">
        <v>242</v>
      </c>
      <c r="D16" s="6" t="s">
        <v>15</v>
      </c>
      <c r="E16" s="6" t="s">
        <v>243</v>
      </c>
      <c r="F16" s="6" t="s">
        <v>243</v>
      </c>
      <c r="G16" s="6" t="s">
        <v>244</v>
      </c>
      <c r="H16" s="6" t="s">
        <v>243</v>
      </c>
      <c r="I16" s="6" t="s">
        <v>245</v>
      </c>
      <c r="J16" s="6" t="s">
        <v>246</v>
      </c>
      <c r="K16" s="7">
        <v>1</v>
      </c>
      <c r="L16" s="6">
        <v>775475</v>
      </c>
      <c r="M16" s="6">
        <v>595048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4990084</v>
      </c>
      <c r="B17" s="4" t="s">
        <v>247</v>
      </c>
      <c r="C17" s="5" t="s">
        <v>248</v>
      </c>
      <c r="D17" s="6" t="s">
        <v>15</v>
      </c>
      <c r="E17" s="6" t="s">
        <v>243</v>
      </c>
      <c r="F17" s="6" t="s">
        <v>243</v>
      </c>
      <c r="G17" s="6" t="s">
        <v>244</v>
      </c>
      <c r="H17" s="6" t="s">
        <v>243</v>
      </c>
      <c r="I17" s="6" t="s">
        <v>245</v>
      </c>
      <c r="J17" s="6" t="s">
        <v>246</v>
      </c>
      <c r="K17" s="7">
        <v>40</v>
      </c>
      <c r="L17" s="6">
        <v>775183</v>
      </c>
      <c r="M17" s="6">
        <v>595004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5010133</v>
      </c>
      <c r="B18" s="4" t="s">
        <v>249</v>
      </c>
      <c r="C18" s="5" t="s">
        <v>250</v>
      </c>
      <c r="D18" s="6" t="s">
        <v>15</v>
      </c>
      <c r="E18" s="6" t="s">
        <v>243</v>
      </c>
      <c r="F18" s="6" t="s">
        <v>243</v>
      </c>
      <c r="G18" s="6" t="s">
        <v>244</v>
      </c>
      <c r="H18" s="6" t="s">
        <v>243</v>
      </c>
      <c r="I18" s="6" t="s">
        <v>245</v>
      </c>
      <c r="J18" s="6" t="s">
        <v>246</v>
      </c>
      <c r="K18" s="7">
        <v>5</v>
      </c>
      <c r="L18" s="6">
        <v>775828</v>
      </c>
      <c r="M18" s="6">
        <v>594665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  <row r="19" spans="1:23" x14ac:dyDescent="0.25">
      <c r="A19" s="4">
        <v>5010152</v>
      </c>
      <c r="B19" s="4" t="s">
        <v>251</v>
      </c>
      <c r="C19" s="5" t="s">
        <v>252</v>
      </c>
      <c r="D19" s="6" t="s">
        <v>15</v>
      </c>
      <c r="E19" s="6" t="s">
        <v>243</v>
      </c>
      <c r="F19" s="6" t="s">
        <v>243</v>
      </c>
      <c r="G19" s="6" t="s">
        <v>244</v>
      </c>
      <c r="H19" s="6" t="s">
        <v>243</v>
      </c>
      <c r="I19" s="6" t="s">
        <v>253</v>
      </c>
      <c r="J19" s="6" t="s">
        <v>254</v>
      </c>
      <c r="K19" s="7">
        <v>32</v>
      </c>
      <c r="L19" s="6">
        <v>773584</v>
      </c>
      <c r="M19" s="6">
        <v>593070</v>
      </c>
      <c r="N19" s="6">
        <v>1</v>
      </c>
      <c r="O19" s="39"/>
      <c r="P19" s="39"/>
      <c r="Q19" s="39"/>
      <c r="R19">
        <f t="shared" ref="R19:R20" si="5">ROUND(Q19*0.23,2)</f>
        <v>0</v>
      </c>
      <c r="S19" s="36">
        <f t="shared" ref="S19:S20" si="6">ROUND(Q19,2)+R19</f>
        <v>0</v>
      </c>
      <c r="T19" s="39"/>
      <c r="U19" s="39"/>
      <c r="V19">
        <f t="shared" ref="V19:V20" si="7">ROUND(U19*0.23,2)</f>
        <v>0</v>
      </c>
      <c r="W19" s="36">
        <f t="shared" ref="W19:W20" si="8">ROUND(U19,2)+V19</f>
        <v>0</v>
      </c>
    </row>
    <row r="20" spans="1:23" x14ac:dyDescent="0.25">
      <c r="A20" s="4">
        <v>5010239</v>
      </c>
      <c r="B20" s="4" t="s">
        <v>255</v>
      </c>
      <c r="C20" s="5" t="s">
        <v>256</v>
      </c>
      <c r="D20" s="6" t="s">
        <v>15</v>
      </c>
      <c r="E20" s="6" t="s">
        <v>243</v>
      </c>
      <c r="F20" s="6" t="s">
        <v>243</v>
      </c>
      <c r="G20" s="6" t="s">
        <v>244</v>
      </c>
      <c r="H20" s="6" t="s">
        <v>243</v>
      </c>
      <c r="I20" s="6" t="s">
        <v>257</v>
      </c>
      <c r="J20" s="6" t="s">
        <v>258</v>
      </c>
      <c r="K20" s="7">
        <v>105</v>
      </c>
      <c r="L20" s="6">
        <v>776691</v>
      </c>
      <c r="M20" s="6">
        <v>591639</v>
      </c>
      <c r="N20" s="6">
        <v>1</v>
      </c>
      <c r="O20" s="39"/>
      <c r="P20" s="39"/>
      <c r="Q20" s="39"/>
      <c r="R20">
        <f t="shared" si="5"/>
        <v>0</v>
      </c>
      <c r="S20" s="36">
        <f t="shared" si="6"/>
        <v>0</v>
      </c>
      <c r="T20" s="39"/>
      <c r="U20" s="39"/>
      <c r="V20">
        <f t="shared" si="7"/>
        <v>0</v>
      </c>
      <c r="W20" s="36">
        <f t="shared" si="8"/>
        <v>0</v>
      </c>
    </row>
    <row r="21" spans="1:23" x14ac:dyDescent="0.25">
      <c r="A21" s="4">
        <v>5010356</v>
      </c>
      <c r="B21" s="4" t="s">
        <v>265</v>
      </c>
      <c r="C21" s="5" t="s">
        <v>266</v>
      </c>
      <c r="D21" s="6" t="s">
        <v>15</v>
      </c>
      <c r="E21" s="6" t="s">
        <v>243</v>
      </c>
      <c r="F21" s="6" t="s">
        <v>243</v>
      </c>
      <c r="G21" s="6" t="s">
        <v>244</v>
      </c>
      <c r="H21" s="6" t="s">
        <v>243</v>
      </c>
      <c r="I21" s="6" t="s">
        <v>267</v>
      </c>
      <c r="J21" s="6" t="s">
        <v>268</v>
      </c>
      <c r="K21" s="7">
        <v>1</v>
      </c>
      <c r="L21" s="6">
        <v>776386</v>
      </c>
      <c r="M21" s="6">
        <v>594106</v>
      </c>
      <c r="N21" s="6">
        <v>1</v>
      </c>
      <c r="O21" s="39"/>
      <c r="P21" s="39"/>
      <c r="Q21" s="39"/>
      <c r="R21">
        <f t="shared" ref="R21:R73" si="9">ROUND(Q21*0.23,2)</f>
        <v>0</v>
      </c>
      <c r="S21" s="36">
        <f t="shared" ref="S21:S73" si="10">ROUND(Q21,2)+R21</f>
        <v>0</v>
      </c>
      <c r="T21" s="39"/>
      <c r="U21" s="39"/>
      <c r="V21">
        <f t="shared" ref="V21:V73" si="11">ROUND(U21*0.23,2)</f>
        <v>0</v>
      </c>
      <c r="W21" s="36">
        <f t="shared" ref="W21:W73" si="12">ROUND(U21,2)+V21</f>
        <v>0</v>
      </c>
    </row>
    <row r="22" spans="1:23" x14ac:dyDescent="0.25">
      <c r="A22" s="4">
        <v>8159042</v>
      </c>
      <c r="B22" s="4" t="s">
        <v>269</v>
      </c>
      <c r="C22" s="5" t="s">
        <v>270</v>
      </c>
      <c r="D22" s="6" t="s">
        <v>15</v>
      </c>
      <c r="E22" s="6" t="s">
        <v>243</v>
      </c>
      <c r="F22" s="6" t="s">
        <v>243</v>
      </c>
      <c r="G22" s="6" t="s">
        <v>244</v>
      </c>
      <c r="H22" s="6" t="s">
        <v>243</v>
      </c>
      <c r="I22" s="6" t="s">
        <v>271</v>
      </c>
      <c r="J22" s="6" t="s">
        <v>272</v>
      </c>
      <c r="K22" s="7">
        <v>2</v>
      </c>
      <c r="L22" s="6">
        <v>777264</v>
      </c>
      <c r="M22" s="6">
        <v>593212</v>
      </c>
      <c r="N22" s="6">
        <v>1</v>
      </c>
      <c r="O22" s="39"/>
      <c r="P22" s="39"/>
      <c r="Q22" s="39"/>
      <c r="R22">
        <f t="shared" si="9"/>
        <v>0</v>
      </c>
      <c r="S22" s="36">
        <f t="shared" si="10"/>
        <v>0</v>
      </c>
      <c r="T22" s="39"/>
      <c r="U22" s="39"/>
      <c r="V22">
        <f t="shared" si="11"/>
        <v>0</v>
      </c>
      <c r="W22" s="36">
        <f t="shared" si="12"/>
        <v>0</v>
      </c>
    </row>
    <row r="23" spans="1:23" x14ac:dyDescent="0.25">
      <c r="A23" s="4">
        <v>5010476</v>
      </c>
      <c r="B23" s="4" t="s">
        <v>281</v>
      </c>
      <c r="C23" s="5" t="s">
        <v>282</v>
      </c>
      <c r="D23" s="6" t="s">
        <v>15</v>
      </c>
      <c r="E23" s="6" t="s">
        <v>243</v>
      </c>
      <c r="F23" s="6" t="s">
        <v>243</v>
      </c>
      <c r="G23" s="6" t="s">
        <v>244</v>
      </c>
      <c r="H23" s="6" t="s">
        <v>243</v>
      </c>
      <c r="I23" s="6" t="s">
        <v>283</v>
      </c>
      <c r="J23" s="6" t="s">
        <v>284</v>
      </c>
      <c r="K23" s="7" t="s">
        <v>285</v>
      </c>
      <c r="L23" s="6">
        <v>777662</v>
      </c>
      <c r="M23" s="6">
        <v>593541</v>
      </c>
      <c r="N23" s="6">
        <v>1</v>
      </c>
      <c r="O23" s="39"/>
      <c r="P23" s="39"/>
      <c r="Q23" s="39"/>
      <c r="R23">
        <f t="shared" si="9"/>
        <v>0</v>
      </c>
      <c r="S23" s="36">
        <f t="shared" si="10"/>
        <v>0</v>
      </c>
      <c r="T23" s="39"/>
      <c r="U23" s="39"/>
      <c r="V23">
        <f t="shared" si="11"/>
        <v>0</v>
      </c>
      <c r="W23" s="36">
        <f t="shared" si="12"/>
        <v>0</v>
      </c>
    </row>
    <row r="24" spans="1:23" x14ac:dyDescent="0.25">
      <c r="A24" s="4">
        <v>5010646</v>
      </c>
      <c r="B24" s="4" t="s">
        <v>286</v>
      </c>
      <c r="C24" s="5" t="s">
        <v>287</v>
      </c>
      <c r="D24" s="6" t="s">
        <v>15</v>
      </c>
      <c r="E24" s="6" t="s">
        <v>243</v>
      </c>
      <c r="F24" s="6" t="s">
        <v>243</v>
      </c>
      <c r="G24" s="6" t="s">
        <v>244</v>
      </c>
      <c r="H24" s="6" t="s">
        <v>243</v>
      </c>
      <c r="I24" s="6" t="s">
        <v>288</v>
      </c>
      <c r="J24" s="6" t="s">
        <v>289</v>
      </c>
      <c r="K24" s="7" t="s">
        <v>290</v>
      </c>
      <c r="L24" s="6">
        <v>779672</v>
      </c>
      <c r="M24" s="6">
        <v>591788</v>
      </c>
      <c r="N24" s="6">
        <v>1</v>
      </c>
      <c r="O24" s="39"/>
      <c r="P24" s="39"/>
      <c r="Q24" s="39"/>
      <c r="R24">
        <f t="shared" si="9"/>
        <v>0</v>
      </c>
      <c r="S24" s="36">
        <f t="shared" si="10"/>
        <v>0</v>
      </c>
      <c r="T24" s="39"/>
      <c r="U24" s="39"/>
      <c r="V24">
        <f t="shared" si="11"/>
        <v>0</v>
      </c>
      <c r="W24" s="36">
        <f t="shared" si="12"/>
        <v>0</v>
      </c>
    </row>
    <row r="25" spans="1:23" x14ac:dyDescent="0.25">
      <c r="A25" s="4">
        <v>5010680</v>
      </c>
      <c r="B25" s="4" t="s">
        <v>291</v>
      </c>
      <c r="C25" s="5" t="s">
        <v>292</v>
      </c>
      <c r="D25" s="6" t="s">
        <v>15</v>
      </c>
      <c r="E25" s="6" t="s">
        <v>243</v>
      </c>
      <c r="F25" s="6" t="s">
        <v>243</v>
      </c>
      <c r="G25" s="6" t="s">
        <v>244</v>
      </c>
      <c r="H25" s="6" t="s">
        <v>243</v>
      </c>
      <c r="I25" s="6" t="s">
        <v>293</v>
      </c>
      <c r="J25" s="6" t="s">
        <v>294</v>
      </c>
      <c r="K25" s="7">
        <v>9</v>
      </c>
      <c r="L25" s="6">
        <v>778852</v>
      </c>
      <c r="M25" s="6">
        <v>592291</v>
      </c>
      <c r="N25" s="6">
        <v>1</v>
      </c>
      <c r="O25" s="39"/>
      <c r="P25" s="39"/>
      <c r="Q25" s="39"/>
      <c r="R25">
        <f t="shared" si="9"/>
        <v>0</v>
      </c>
      <c r="S25" s="36">
        <f t="shared" si="10"/>
        <v>0</v>
      </c>
      <c r="T25" s="39"/>
      <c r="U25" s="39"/>
      <c r="V25">
        <f t="shared" si="11"/>
        <v>0</v>
      </c>
      <c r="W25" s="36">
        <f t="shared" si="12"/>
        <v>0</v>
      </c>
    </row>
    <row r="26" spans="1:23" x14ac:dyDescent="0.25">
      <c r="A26" s="4">
        <v>5010788</v>
      </c>
      <c r="B26" s="4" t="s">
        <v>295</v>
      </c>
      <c r="C26" s="5" t="s">
        <v>296</v>
      </c>
      <c r="D26" s="6" t="s">
        <v>15</v>
      </c>
      <c r="E26" s="6" t="s">
        <v>243</v>
      </c>
      <c r="F26" s="6" t="s">
        <v>243</v>
      </c>
      <c r="G26" s="6" t="s">
        <v>244</v>
      </c>
      <c r="H26" s="6" t="s">
        <v>243</v>
      </c>
      <c r="I26" s="6" t="s">
        <v>297</v>
      </c>
      <c r="J26" s="6" t="s">
        <v>298</v>
      </c>
      <c r="K26" s="7">
        <v>8</v>
      </c>
      <c r="L26" s="6">
        <v>776119</v>
      </c>
      <c r="M26" s="6">
        <v>595086</v>
      </c>
      <c r="N26" s="6">
        <v>1</v>
      </c>
      <c r="O26" s="39"/>
      <c r="P26" s="39"/>
      <c r="Q26" s="39"/>
      <c r="R26">
        <f t="shared" si="9"/>
        <v>0</v>
      </c>
      <c r="S26" s="36">
        <f t="shared" si="10"/>
        <v>0</v>
      </c>
      <c r="T26" s="39"/>
      <c r="U26" s="39"/>
      <c r="V26">
        <f t="shared" si="11"/>
        <v>0</v>
      </c>
      <c r="W26" s="36">
        <f t="shared" si="12"/>
        <v>0</v>
      </c>
    </row>
    <row r="27" spans="1:23" x14ac:dyDescent="0.25">
      <c r="A27" s="4">
        <v>5010790</v>
      </c>
      <c r="B27" s="4" t="s">
        <v>299</v>
      </c>
      <c r="C27" s="5" t="s">
        <v>300</v>
      </c>
      <c r="D27" s="6" t="s">
        <v>15</v>
      </c>
      <c r="E27" s="6" t="s">
        <v>243</v>
      </c>
      <c r="F27" s="6" t="s">
        <v>243</v>
      </c>
      <c r="G27" s="6" t="s">
        <v>244</v>
      </c>
      <c r="H27" s="6" t="s">
        <v>243</v>
      </c>
      <c r="I27" s="6" t="s">
        <v>301</v>
      </c>
      <c r="J27" s="6" t="s">
        <v>302</v>
      </c>
      <c r="K27" s="7">
        <v>8</v>
      </c>
      <c r="L27" s="6">
        <v>779948</v>
      </c>
      <c r="M27" s="6">
        <v>594944</v>
      </c>
      <c r="N27" s="6">
        <v>1</v>
      </c>
      <c r="O27" s="39"/>
      <c r="P27" s="39"/>
      <c r="Q27" s="39"/>
      <c r="R27">
        <f t="shared" si="9"/>
        <v>0</v>
      </c>
      <c r="S27" s="36">
        <f t="shared" si="10"/>
        <v>0</v>
      </c>
      <c r="T27" s="39"/>
      <c r="U27" s="39"/>
      <c r="V27">
        <f t="shared" si="11"/>
        <v>0</v>
      </c>
      <c r="W27" s="36">
        <f t="shared" si="12"/>
        <v>0</v>
      </c>
    </row>
    <row r="28" spans="1:23" x14ac:dyDescent="0.25">
      <c r="A28" s="4">
        <v>5010810</v>
      </c>
      <c r="B28" s="4" t="s">
        <v>307</v>
      </c>
      <c r="C28" s="5" t="s">
        <v>308</v>
      </c>
      <c r="D28" s="6" t="s">
        <v>15</v>
      </c>
      <c r="E28" s="6" t="s">
        <v>243</v>
      </c>
      <c r="F28" s="6" t="s">
        <v>243</v>
      </c>
      <c r="G28" s="6" t="s">
        <v>244</v>
      </c>
      <c r="H28" s="6" t="s">
        <v>243</v>
      </c>
      <c r="I28" s="6" t="s">
        <v>309</v>
      </c>
      <c r="J28" s="6" t="s">
        <v>310</v>
      </c>
      <c r="K28" s="7">
        <v>15</v>
      </c>
      <c r="L28" s="6">
        <v>779236</v>
      </c>
      <c r="M28" s="6">
        <v>593803</v>
      </c>
      <c r="N28" s="6">
        <v>1</v>
      </c>
      <c r="O28" s="39"/>
      <c r="P28" s="39"/>
      <c r="Q28" s="39"/>
      <c r="R28">
        <f t="shared" si="9"/>
        <v>0</v>
      </c>
      <c r="S28" s="36">
        <f t="shared" si="10"/>
        <v>0</v>
      </c>
      <c r="T28" s="39"/>
      <c r="U28" s="39"/>
      <c r="V28">
        <f t="shared" si="11"/>
        <v>0</v>
      </c>
      <c r="W28" s="36">
        <f t="shared" si="12"/>
        <v>0</v>
      </c>
    </row>
    <row r="29" spans="1:23" x14ac:dyDescent="0.25">
      <c r="A29" s="4">
        <v>5010875</v>
      </c>
      <c r="B29" s="4" t="s">
        <v>315</v>
      </c>
      <c r="C29" s="5" t="s">
        <v>316</v>
      </c>
      <c r="D29" s="6" t="s">
        <v>15</v>
      </c>
      <c r="E29" s="6" t="s">
        <v>243</v>
      </c>
      <c r="F29" s="6" t="s">
        <v>243</v>
      </c>
      <c r="G29" s="6" t="s">
        <v>244</v>
      </c>
      <c r="H29" s="6" t="s">
        <v>243</v>
      </c>
      <c r="I29" s="6" t="s">
        <v>317</v>
      </c>
      <c r="J29" s="6" t="s">
        <v>318</v>
      </c>
      <c r="K29" s="7" t="s">
        <v>319</v>
      </c>
      <c r="L29" s="6">
        <v>781755</v>
      </c>
      <c r="M29" s="6">
        <v>595259</v>
      </c>
      <c r="N29" s="6">
        <v>1</v>
      </c>
      <c r="O29" s="39"/>
      <c r="P29" s="39"/>
      <c r="Q29" s="39"/>
      <c r="R29">
        <f t="shared" si="9"/>
        <v>0</v>
      </c>
      <c r="S29" s="36">
        <f t="shared" si="10"/>
        <v>0</v>
      </c>
      <c r="T29" s="39"/>
      <c r="U29" s="39"/>
      <c r="V29">
        <f t="shared" si="11"/>
        <v>0</v>
      </c>
      <c r="W29" s="36">
        <f t="shared" si="12"/>
        <v>0</v>
      </c>
    </row>
    <row r="30" spans="1:23" x14ac:dyDescent="0.25">
      <c r="A30" s="4">
        <v>5010879</v>
      </c>
      <c r="B30" s="4" t="s">
        <v>320</v>
      </c>
      <c r="C30" s="5" t="s">
        <v>321</v>
      </c>
      <c r="D30" s="6" t="s">
        <v>15</v>
      </c>
      <c r="E30" s="6" t="s">
        <v>243</v>
      </c>
      <c r="F30" s="6" t="s">
        <v>243</v>
      </c>
      <c r="G30" s="6" t="s">
        <v>244</v>
      </c>
      <c r="H30" s="6" t="s">
        <v>243</v>
      </c>
      <c r="I30" s="6" t="s">
        <v>53</v>
      </c>
      <c r="J30" s="6" t="s">
        <v>54</v>
      </c>
      <c r="K30" s="7">
        <v>12</v>
      </c>
      <c r="L30" s="6">
        <v>776774</v>
      </c>
      <c r="M30" s="6">
        <v>593854</v>
      </c>
      <c r="N30" s="6">
        <v>1</v>
      </c>
      <c r="O30" s="39"/>
      <c r="P30" s="39"/>
      <c r="Q30" s="39"/>
      <c r="R30">
        <f t="shared" si="9"/>
        <v>0</v>
      </c>
      <c r="S30" s="36">
        <f t="shared" si="10"/>
        <v>0</v>
      </c>
      <c r="T30" s="39"/>
      <c r="U30" s="39"/>
      <c r="V30">
        <f t="shared" si="11"/>
        <v>0</v>
      </c>
      <c r="W30" s="36">
        <f t="shared" si="12"/>
        <v>0</v>
      </c>
    </row>
    <row r="31" spans="1:23" x14ac:dyDescent="0.25">
      <c r="A31" s="4">
        <v>5010913</v>
      </c>
      <c r="B31" s="4" t="s">
        <v>322</v>
      </c>
      <c r="C31" s="5" t="s">
        <v>323</v>
      </c>
      <c r="D31" s="6" t="s">
        <v>15</v>
      </c>
      <c r="E31" s="6" t="s">
        <v>243</v>
      </c>
      <c r="F31" s="6" t="s">
        <v>243</v>
      </c>
      <c r="G31" s="6" t="s">
        <v>244</v>
      </c>
      <c r="H31" s="6" t="s">
        <v>243</v>
      </c>
      <c r="I31" s="6" t="s">
        <v>324</v>
      </c>
      <c r="J31" s="6" t="s">
        <v>325</v>
      </c>
      <c r="K31" s="7">
        <v>1</v>
      </c>
      <c r="L31" s="6">
        <v>773585</v>
      </c>
      <c r="M31" s="6">
        <v>595152</v>
      </c>
      <c r="N31" s="6">
        <v>1</v>
      </c>
      <c r="O31" s="39"/>
      <c r="P31" s="39"/>
      <c r="Q31" s="39"/>
      <c r="R31">
        <f t="shared" si="9"/>
        <v>0</v>
      </c>
      <c r="S31" s="36">
        <f t="shared" si="10"/>
        <v>0</v>
      </c>
      <c r="T31" s="39"/>
      <c r="U31" s="39"/>
      <c r="V31">
        <f t="shared" si="11"/>
        <v>0</v>
      </c>
      <c r="W31" s="36">
        <f t="shared" si="12"/>
        <v>0</v>
      </c>
    </row>
    <row r="32" spans="1:23" x14ac:dyDescent="0.25">
      <c r="A32" s="4">
        <v>5010914</v>
      </c>
      <c r="B32" s="4" t="s">
        <v>326</v>
      </c>
      <c r="C32" s="5" t="s">
        <v>327</v>
      </c>
      <c r="D32" s="6" t="s">
        <v>15</v>
      </c>
      <c r="E32" s="6" t="s">
        <v>243</v>
      </c>
      <c r="F32" s="6" t="s">
        <v>243</v>
      </c>
      <c r="G32" s="6" t="s">
        <v>244</v>
      </c>
      <c r="H32" s="6" t="s">
        <v>243</v>
      </c>
      <c r="I32" s="6" t="s">
        <v>324</v>
      </c>
      <c r="J32" s="6" t="s">
        <v>325</v>
      </c>
      <c r="K32" s="7" t="s">
        <v>21</v>
      </c>
      <c r="L32" s="6">
        <v>773441</v>
      </c>
      <c r="M32" s="6">
        <v>595153</v>
      </c>
      <c r="N32" s="6">
        <v>1</v>
      </c>
      <c r="O32" s="39"/>
      <c r="P32" s="39"/>
      <c r="Q32" s="39"/>
      <c r="R32">
        <f t="shared" si="9"/>
        <v>0</v>
      </c>
      <c r="S32" s="36">
        <f t="shared" si="10"/>
        <v>0</v>
      </c>
      <c r="T32" s="39"/>
      <c r="U32" s="39"/>
      <c r="V32">
        <f t="shared" si="11"/>
        <v>0</v>
      </c>
      <c r="W32" s="36">
        <f t="shared" si="12"/>
        <v>0</v>
      </c>
    </row>
    <row r="33" spans="1:23" x14ac:dyDescent="0.25">
      <c r="A33" s="4">
        <v>5010925</v>
      </c>
      <c r="B33" s="4" t="s">
        <v>328</v>
      </c>
      <c r="C33" s="5" t="s">
        <v>329</v>
      </c>
      <c r="D33" s="6" t="s">
        <v>15</v>
      </c>
      <c r="E33" s="6" t="s">
        <v>243</v>
      </c>
      <c r="F33" s="6" t="s">
        <v>243</v>
      </c>
      <c r="G33" s="6" t="s">
        <v>244</v>
      </c>
      <c r="H33" s="6" t="s">
        <v>243</v>
      </c>
      <c r="I33" s="6" t="s">
        <v>226</v>
      </c>
      <c r="J33" s="6" t="s">
        <v>227</v>
      </c>
      <c r="K33" s="7">
        <v>3</v>
      </c>
      <c r="L33" s="6">
        <v>779243</v>
      </c>
      <c r="M33" s="6">
        <v>592551</v>
      </c>
      <c r="N33" s="6">
        <v>1</v>
      </c>
      <c r="O33" s="39"/>
      <c r="P33" s="39"/>
      <c r="Q33" s="39"/>
      <c r="R33">
        <f t="shared" si="9"/>
        <v>0</v>
      </c>
      <c r="S33" s="36">
        <f t="shared" si="10"/>
        <v>0</v>
      </c>
      <c r="T33" s="39"/>
      <c r="U33" s="39"/>
      <c r="V33">
        <f t="shared" si="11"/>
        <v>0</v>
      </c>
      <c r="W33" s="36">
        <f t="shared" si="12"/>
        <v>0</v>
      </c>
    </row>
    <row r="34" spans="1:23" x14ac:dyDescent="0.25">
      <c r="A34" s="4">
        <v>5010975</v>
      </c>
      <c r="B34" s="4" t="s">
        <v>330</v>
      </c>
      <c r="C34" s="5" t="s">
        <v>331</v>
      </c>
      <c r="D34" s="6" t="s">
        <v>15</v>
      </c>
      <c r="E34" s="6" t="s">
        <v>243</v>
      </c>
      <c r="F34" s="6" t="s">
        <v>243</v>
      </c>
      <c r="G34" s="6" t="s">
        <v>244</v>
      </c>
      <c r="H34" s="6" t="s">
        <v>243</v>
      </c>
      <c r="I34" s="6" t="s">
        <v>332</v>
      </c>
      <c r="J34" s="6" t="s">
        <v>333</v>
      </c>
      <c r="K34" s="7">
        <v>19</v>
      </c>
      <c r="L34" s="6">
        <v>777374</v>
      </c>
      <c r="M34" s="6">
        <v>593231</v>
      </c>
      <c r="N34" s="6">
        <v>1</v>
      </c>
      <c r="O34" s="39"/>
      <c r="P34" s="39"/>
      <c r="Q34" s="39"/>
      <c r="R34">
        <f t="shared" si="9"/>
        <v>0</v>
      </c>
      <c r="S34" s="36">
        <f t="shared" si="10"/>
        <v>0</v>
      </c>
      <c r="T34" s="39"/>
      <c r="U34" s="39"/>
      <c r="V34">
        <f t="shared" si="11"/>
        <v>0</v>
      </c>
      <c r="W34" s="36">
        <f t="shared" si="12"/>
        <v>0</v>
      </c>
    </row>
    <row r="35" spans="1:23" x14ac:dyDescent="0.25">
      <c r="A35" s="4">
        <v>5011021</v>
      </c>
      <c r="B35" s="4" t="s">
        <v>334</v>
      </c>
      <c r="C35" s="5" t="s">
        <v>335</v>
      </c>
      <c r="D35" s="6" t="s">
        <v>15</v>
      </c>
      <c r="E35" s="6" t="s">
        <v>243</v>
      </c>
      <c r="F35" s="6" t="s">
        <v>243</v>
      </c>
      <c r="G35" s="6" t="s">
        <v>244</v>
      </c>
      <c r="H35" s="6" t="s">
        <v>243</v>
      </c>
      <c r="I35" s="6" t="s">
        <v>336</v>
      </c>
      <c r="J35" s="6" t="s">
        <v>337</v>
      </c>
      <c r="K35" s="7">
        <v>7</v>
      </c>
      <c r="L35" s="6">
        <v>777919</v>
      </c>
      <c r="M35" s="6">
        <v>592916</v>
      </c>
      <c r="N35" s="6">
        <v>1</v>
      </c>
      <c r="O35" s="39"/>
      <c r="P35" s="39"/>
      <c r="Q35" s="39"/>
      <c r="R35">
        <f t="shared" si="9"/>
        <v>0</v>
      </c>
      <c r="S35" s="36">
        <f t="shared" si="10"/>
        <v>0</v>
      </c>
      <c r="T35" s="39"/>
      <c r="U35" s="39"/>
      <c r="V35">
        <f t="shared" si="11"/>
        <v>0</v>
      </c>
      <c r="W35" s="36">
        <f t="shared" si="12"/>
        <v>0</v>
      </c>
    </row>
    <row r="36" spans="1:23" x14ac:dyDescent="0.25">
      <c r="A36" s="4">
        <v>5011030</v>
      </c>
      <c r="B36" s="4" t="s">
        <v>338</v>
      </c>
      <c r="C36" s="5" t="s">
        <v>339</v>
      </c>
      <c r="D36" s="6" t="s">
        <v>15</v>
      </c>
      <c r="E36" s="6" t="s">
        <v>243</v>
      </c>
      <c r="F36" s="6" t="s">
        <v>243</v>
      </c>
      <c r="G36" s="6" t="s">
        <v>244</v>
      </c>
      <c r="H36" s="6" t="s">
        <v>243</v>
      </c>
      <c r="I36" s="6" t="s">
        <v>340</v>
      </c>
      <c r="J36" s="6" t="s">
        <v>341</v>
      </c>
      <c r="K36" s="7">
        <v>30</v>
      </c>
      <c r="L36" s="6">
        <v>781496</v>
      </c>
      <c r="M36" s="6">
        <v>592110</v>
      </c>
      <c r="N36" s="6">
        <v>1</v>
      </c>
      <c r="O36" s="39"/>
      <c r="P36" s="39"/>
      <c r="Q36" s="39"/>
      <c r="R36">
        <f t="shared" si="9"/>
        <v>0</v>
      </c>
      <c r="S36" s="36">
        <f t="shared" si="10"/>
        <v>0</v>
      </c>
      <c r="T36" s="39"/>
      <c r="U36" s="39"/>
      <c r="V36">
        <f t="shared" si="11"/>
        <v>0</v>
      </c>
      <c r="W36" s="36">
        <f t="shared" si="12"/>
        <v>0</v>
      </c>
    </row>
    <row r="37" spans="1:23" x14ac:dyDescent="0.25">
      <c r="A37" s="4">
        <v>5011067</v>
      </c>
      <c r="B37" s="4" t="s">
        <v>342</v>
      </c>
      <c r="C37" s="5" t="s">
        <v>343</v>
      </c>
      <c r="D37" s="6" t="s">
        <v>15</v>
      </c>
      <c r="E37" s="6" t="s">
        <v>243</v>
      </c>
      <c r="F37" s="6" t="s">
        <v>243</v>
      </c>
      <c r="G37" s="6" t="s">
        <v>244</v>
      </c>
      <c r="H37" s="6" t="s">
        <v>243</v>
      </c>
      <c r="I37" s="6" t="s">
        <v>344</v>
      </c>
      <c r="J37" s="6" t="s">
        <v>345</v>
      </c>
      <c r="K37" s="7">
        <v>10</v>
      </c>
      <c r="L37" s="6">
        <v>774717</v>
      </c>
      <c r="M37" s="6">
        <v>594593</v>
      </c>
      <c r="N37" s="6">
        <v>1</v>
      </c>
      <c r="O37" s="39"/>
      <c r="P37" s="39"/>
      <c r="Q37" s="39"/>
      <c r="R37">
        <f t="shared" si="9"/>
        <v>0</v>
      </c>
      <c r="S37" s="36">
        <f t="shared" si="10"/>
        <v>0</v>
      </c>
      <c r="T37" s="39"/>
      <c r="U37" s="39"/>
      <c r="V37">
        <f t="shared" si="11"/>
        <v>0</v>
      </c>
      <c r="W37" s="36">
        <f t="shared" si="12"/>
        <v>0</v>
      </c>
    </row>
    <row r="38" spans="1:23" x14ac:dyDescent="0.25">
      <c r="A38" s="4">
        <v>5011105</v>
      </c>
      <c r="B38" s="4" t="s">
        <v>346</v>
      </c>
      <c r="C38" s="5" t="s">
        <v>347</v>
      </c>
      <c r="D38" s="6" t="s">
        <v>15</v>
      </c>
      <c r="E38" s="6" t="s">
        <v>243</v>
      </c>
      <c r="F38" s="6" t="s">
        <v>243</v>
      </c>
      <c r="G38" s="6" t="s">
        <v>244</v>
      </c>
      <c r="H38" s="6" t="s">
        <v>243</v>
      </c>
      <c r="I38" s="6" t="s">
        <v>348</v>
      </c>
      <c r="J38" s="6" t="s">
        <v>349</v>
      </c>
      <c r="K38" s="7">
        <v>13</v>
      </c>
      <c r="L38" s="6">
        <v>773991</v>
      </c>
      <c r="M38" s="6">
        <v>591668</v>
      </c>
      <c r="N38" s="6">
        <v>1</v>
      </c>
      <c r="O38" s="39"/>
      <c r="P38" s="39"/>
      <c r="Q38" s="39"/>
      <c r="R38">
        <f t="shared" si="9"/>
        <v>0</v>
      </c>
      <c r="S38" s="36">
        <f t="shared" si="10"/>
        <v>0</v>
      </c>
      <c r="T38" s="39"/>
      <c r="U38" s="39"/>
      <c r="V38">
        <f t="shared" si="11"/>
        <v>0</v>
      </c>
      <c r="W38" s="36">
        <f t="shared" si="12"/>
        <v>0</v>
      </c>
    </row>
    <row r="39" spans="1:23" x14ac:dyDescent="0.25">
      <c r="A39" s="4">
        <v>5011168</v>
      </c>
      <c r="B39" s="4" t="s">
        <v>350</v>
      </c>
      <c r="C39" s="5" t="s">
        <v>351</v>
      </c>
      <c r="D39" s="6" t="s">
        <v>15</v>
      </c>
      <c r="E39" s="6" t="s">
        <v>243</v>
      </c>
      <c r="F39" s="6" t="s">
        <v>243</v>
      </c>
      <c r="G39" s="6" t="s">
        <v>244</v>
      </c>
      <c r="H39" s="6" t="s">
        <v>243</v>
      </c>
      <c r="I39" s="6" t="s">
        <v>352</v>
      </c>
      <c r="J39" s="6" t="s">
        <v>353</v>
      </c>
      <c r="K39" s="7">
        <v>18</v>
      </c>
      <c r="L39" s="6">
        <v>780199</v>
      </c>
      <c r="M39" s="6">
        <v>593494</v>
      </c>
      <c r="N39" s="6">
        <v>1</v>
      </c>
      <c r="O39" s="39"/>
      <c r="P39" s="39"/>
      <c r="Q39" s="39"/>
      <c r="R39">
        <f t="shared" si="9"/>
        <v>0</v>
      </c>
      <c r="S39" s="36">
        <f t="shared" si="10"/>
        <v>0</v>
      </c>
      <c r="T39" s="39"/>
      <c r="U39" s="39"/>
      <c r="V39">
        <f t="shared" si="11"/>
        <v>0</v>
      </c>
      <c r="W39" s="36">
        <f t="shared" si="12"/>
        <v>0</v>
      </c>
    </row>
    <row r="40" spans="1:23" x14ac:dyDescent="0.25">
      <c r="A40" s="4">
        <v>5011184</v>
      </c>
      <c r="B40" s="4" t="s">
        <v>354</v>
      </c>
      <c r="C40" s="5" t="s">
        <v>355</v>
      </c>
      <c r="D40" s="6" t="s">
        <v>15</v>
      </c>
      <c r="E40" s="6" t="s">
        <v>243</v>
      </c>
      <c r="F40" s="6" t="s">
        <v>243</v>
      </c>
      <c r="G40" s="6" t="s">
        <v>244</v>
      </c>
      <c r="H40" s="6" t="s">
        <v>243</v>
      </c>
      <c r="I40" s="6" t="s">
        <v>356</v>
      </c>
      <c r="J40" s="6" t="s">
        <v>357</v>
      </c>
      <c r="K40" s="7">
        <v>5</v>
      </c>
      <c r="L40" s="6">
        <v>773616</v>
      </c>
      <c r="M40" s="6">
        <v>592142</v>
      </c>
      <c r="N40" s="6">
        <v>1</v>
      </c>
      <c r="O40" s="39"/>
      <c r="P40" s="39"/>
      <c r="Q40" s="39"/>
      <c r="R40">
        <f t="shared" si="9"/>
        <v>0</v>
      </c>
      <c r="S40" s="36">
        <f t="shared" si="10"/>
        <v>0</v>
      </c>
      <c r="T40" s="39"/>
      <c r="U40" s="39"/>
      <c r="V40">
        <f t="shared" si="11"/>
        <v>0</v>
      </c>
      <c r="W40" s="36">
        <f t="shared" si="12"/>
        <v>0</v>
      </c>
    </row>
    <row r="41" spans="1:23" x14ac:dyDescent="0.25">
      <c r="A41" s="4">
        <v>5011239</v>
      </c>
      <c r="B41" s="4" t="s">
        <v>358</v>
      </c>
      <c r="C41" s="5" t="s">
        <v>359</v>
      </c>
      <c r="D41" s="6" t="s">
        <v>15</v>
      </c>
      <c r="E41" s="6" t="s">
        <v>243</v>
      </c>
      <c r="F41" s="6" t="s">
        <v>243</v>
      </c>
      <c r="G41" s="6" t="s">
        <v>244</v>
      </c>
      <c r="H41" s="6" t="s">
        <v>243</v>
      </c>
      <c r="I41" s="6" t="s">
        <v>360</v>
      </c>
      <c r="J41" s="6" t="s">
        <v>361</v>
      </c>
      <c r="K41" s="7">
        <v>11</v>
      </c>
      <c r="L41" s="6">
        <v>776512</v>
      </c>
      <c r="M41" s="6">
        <v>594626</v>
      </c>
      <c r="N41" s="6">
        <v>1</v>
      </c>
      <c r="O41" s="39"/>
      <c r="P41" s="39"/>
      <c r="Q41" s="39"/>
      <c r="R41">
        <f t="shared" si="9"/>
        <v>0</v>
      </c>
      <c r="S41" s="36">
        <f t="shared" si="10"/>
        <v>0</v>
      </c>
      <c r="T41" s="39"/>
      <c r="U41" s="39"/>
      <c r="V41">
        <f t="shared" si="11"/>
        <v>0</v>
      </c>
      <c r="W41" s="36">
        <f t="shared" si="12"/>
        <v>0</v>
      </c>
    </row>
    <row r="42" spans="1:23" x14ac:dyDescent="0.25">
      <c r="A42" s="4">
        <v>5011350</v>
      </c>
      <c r="B42" s="4" t="s">
        <v>362</v>
      </c>
      <c r="C42" s="5" t="s">
        <v>363</v>
      </c>
      <c r="D42" s="6" t="s">
        <v>15</v>
      </c>
      <c r="E42" s="6" t="s">
        <v>243</v>
      </c>
      <c r="F42" s="6" t="s">
        <v>243</v>
      </c>
      <c r="G42" s="6" t="s">
        <v>244</v>
      </c>
      <c r="H42" s="6" t="s">
        <v>243</v>
      </c>
      <c r="I42" s="6" t="s">
        <v>364</v>
      </c>
      <c r="J42" s="6" t="s">
        <v>365</v>
      </c>
      <c r="K42" s="7">
        <v>4</v>
      </c>
      <c r="L42" s="6">
        <v>779108</v>
      </c>
      <c r="M42" s="6">
        <v>593763</v>
      </c>
      <c r="N42" s="6">
        <v>1</v>
      </c>
      <c r="O42" s="39"/>
      <c r="P42" s="39"/>
      <c r="Q42" s="39"/>
      <c r="R42">
        <f t="shared" si="9"/>
        <v>0</v>
      </c>
      <c r="S42" s="36">
        <f t="shared" si="10"/>
        <v>0</v>
      </c>
      <c r="T42" s="39"/>
      <c r="U42" s="39"/>
      <c r="V42">
        <f t="shared" si="11"/>
        <v>0</v>
      </c>
      <c r="W42" s="36">
        <f t="shared" si="12"/>
        <v>0</v>
      </c>
    </row>
    <row r="43" spans="1:23" x14ac:dyDescent="0.25">
      <c r="A43" s="4">
        <v>5011376</v>
      </c>
      <c r="B43" s="4" t="s">
        <v>366</v>
      </c>
      <c r="C43" s="5" t="s">
        <v>367</v>
      </c>
      <c r="D43" s="6" t="s">
        <v>15</v>
      </c>
      <c r="E43" s="6" t="s">
        <v>243</v>
      </c>
      <c r="F43" s="6" t="s">
        <v>243</v>
      </c>
      <c r="G43" s="6" t="s">
        <v>244</v>
      </c>
      <c r="H43" s="6" t="s">
        <v>243</v>
      </c>
      <c r="I43" s="6" t="s">
        <v>368</v>
      </c>
      <c r="J43" s="6" t="s">
        <v>369</v>
      </c>
      <c r="K43" s="7" t="s">
        <v>370</v>
      </c>
      <c r="L43" s="6">
        <v>778924</v>
      </c>
      <c r="M43" s="6">
        <v>593492</v>
      </c>
      <c r="N43" s="6">
        <v>1</v>
      </c>
      <c r="O43" s="39"/>
      <c r="P43" s="39"/>
      <c r="Q43" s="39"/>
      <c r="R43">
        <f t="shared" si="9"/>
        <v>0</v>
      </c>
      <c r="S43" s="36">
        <f t="shared" si="10"/>
        <v>0</v>
      </c>
      <c r="T43" s="39"/>
      <c r="U43" s="39"/>
      <c r="V43">
        <f t="shared" si="11"/>
        <v>0</v>
      </c>
      <c r="W43" s="36">
        <f t="shared" si="12"/>
        <v>0</v>
      </c>
    </row>
    <row r="44" spans="1:23" x14ac:dyDescent="0.25">
      <c r="A44" s="4">
        <v>5011403</v>
      </c>
      <c r="B44" s="4" t="s">
        <v>373</v>
      </c>
      <c r="C44" s="5" t="s">
        <v>374</v>
      </c>
      <c r="D44" s="6" t="s">
        <v>15</v>
      </c>
      <c r="E44" s="6" t="s">
        <v>243</v>
      </c>
      <c r="F44" s="6" t="s">
        <v>243</v>
      </c>
      <c r="G44" s="6" t="s">
        <v>244</v>
      </c>
      <c r="H44" s="6" t="s">
        <v>243</v>
      </c>
      <c r="I44" s="6" t="s">
        <v>371</v>
      </c>
      <c r="J44" s="6" t="s">
        <v>372</v>
      </c>
      <c r="K44" s="7" t="s">
        <v>375</v>
      </c>
      <c r="L44" s="6">
        <v>779781</v>
      </c>
      <c r="M44" s="6">
        <v>593040</v>
      </c>
      <c r="N44" s="6">
        <v>1</v>
      </c>
      <c r="O44" s="39"/>
      <c r="P44" s="39"/>
      <c r="Q44" s="39"/>
      <c r="R44">
        <f t="shared" si="9"/>
        <v>0</v>
      </c>
      <c r="S44" s="36">
        <f t="shared" si="10"/>
        <v>0</v>
      </c>
      <c r="T44" s="39"/>
      <c r="U44" s="39"/>
      <c r="V44">
        <f t="shared" si="11"/>
        <v>0</v>
      </c>
      <c r="W44" s="36">
        <f t="shared" si="12"/>
        <v>0</v>
      </c>
    </row>
    <row r="45" spans="1:23" x14ac:dyDescent="0.25">
      <c r="A45" s="4">
        <v>5003686</v>
      </c>
      <c r="B45" s="4" t="s">
        <v>376</v>
      </c>
      <c r="C45" s="5" t="s">
        <v>377</v>
      </c>
      <c r="D45" s="6" t="s">
        <v>15</v>
      </c>
      <c r="E45" s="6" t="s">
        <v>243</v>
      </c>
      <c r="F45" s="6" t="s">
        <v>243</v>
      </c>
      <c r="G45" s="6" t="s">
        <v>244</v>
      </c>
      <c r="H45" s="6" t="s">
        <v>243</v>
      </c>
      <c r="I45" s="6" t="s">
        <v>371</v>
      </c>
      <c r="J45" s="6" t="s">
        <v>372</v>
      </c>
      <c r="K45" s="7">
        <v>5</v>
      </c>
      <c r="L45" s="6">
        <v>779925</v>
      </c>
      <c r="M45" s="6">
        <v>592946</v>
      </c>
      <c r="N45" s="6">
        <v>1</v>
      </c>
      <c r="O45" s="39"/>
      <c r="P45" s="39"/>
      <c r="Q45" s="39"/>
      <c r="R45">
        <f t="shared" si="9"/>
        <v>0</v>
      </c>
      <c r="S45" s="36">
        <f t="shared" si="10"/>
        <v>0</v>
      </c>
      <c r="T45" s="39"/>
      <c r="U45" s="39"/>
      <c r="V45">
        <f t="shared" si="11"/>
        <v>0</v>
      </c>
      <c r="W45" s="36">
        <f t="shared" si="12"/>
        <v>0</v>
      </c>
    </row>
    <row r="46" spans="1:23" x14ac:dyDescent="0.25">
      <c r="A46" s="4">
        <v>5011411</v>
      </c>
      <c r="B46" s="4" t="s">
        <v>378</v>
      </c>
      <c r="C46" s="5" t="s">
        <v>379</v>
      </c>
      <c r="D46" s="6" t="s">
        <v>15</v>
      </c>
      <c r="E46" s="6" t="s">
        <v>243</v>
      </c>
      <c r="F46" s="6" t="s">
        <v>243</v>
      </c>
      <c r="G46" s="6" t="s">
        <v>244</v>
      </c>
      <c r="H46" s="6" t="s">
        <v>243</v>
      </c>
      <c r="I46" s="6" t="s">
        <v>380</v>
      </c>
      <c r="J46" s="6" t="s">
        <v>381</v>
      </c>
      <c r="K46" s="7">
        <v>29</v>
      </c>
      <c r="L46" s="6">
        <v>779473</v>
      </c>
      <c r="M46" s="6">
        <v>596103</v>
      </c>
      <c r="N46" s="6">
        <v>1</v>
      </c>
      <c r="O46" s="39"/>
      <c r="P46" s="39"/>
      <c r="Q46" s="39"/>
      <c r="R46">
        <f t="shared" si="9"/>
        <v>0</v>
      </c>
      <c r="S46" s="36">
        <f t="shared" si="10"/>
        <v>0</v>
      </c>
      <c r="T46" s="39"/>
      <c r="U46" s="39"/>
      <c r="V46">
        <f t="shared" si="11"/>
        <v>0</v>
      </c>
      <c r="W46" s="36">
        <f t="shared" si="12"/>
        <v>0</v>
      </c>
    </row>
    <row r="47" spans="1:23" x14ac:dyDescent="0.25">
      <c r="A47" s="4">
        <v>5011448</v>
      </c>
      <c r="B47" s="4" t="s">
        <v>386</v>
      </c>
      <c r="C47" s="5" t="s">
        <v>387</v>
      </c>
      <c r="D47" s="6" t="s">
        <v>15</v>
      </c>
      <c r="E47" s="6" t="s">
        <v>243</v>
      </c>
      <c r="F47" s="6" t="s">
        <v>243</v>
      </c>
      <c r="G47" s="6" t="s">
        <v>244</v>
      </c>
      <c r="H47" s="6" t="s">
        <v>243</v>
      </c>
      <c r="I47" s="6" t="s">
        <v>43</v>
      </c>
      <c r="J47" s="6" t="s">
        <v>44</v>
      </c>
      <c r="K47" s="7">
        <v>12</v>
      </c>
      <c r="L47" s="6">
        <v>776907</v>
      </c>
      <c r="M47" s="6">
        <v>591691</v>
      </c>
      <c r="N47" s="6">
        <v>1</v>
      </c>
      <c r="O47" s="39"/>
      <c r="P47" s="39"/>
      <c r="Q47" s="39"/>
      <c r="R47">
        <f t="shared" si="9"/>
        <v>0</v>
      </c>
      <c r="S47" s="36">
        <f t="shared" si="10"/>
        <v>0</v>
      </c>
      <c r="T47" s="39"/>
      <c r="U47" s="39"/>
      <c r="V47">
        <f t="shared" si="11"/>
        <v>0</v>
      </c>
      <c r="W47" s="36">
        <f t="shared" si="12"/>
        <v>0</v>
      </c>
    </row>
    <row r="48" spans="1:23" x14ac:dyDescent="0.25">
      <c r="A48" s="4">
        <v>5011480</v>
      </c>
      <c r="B48" s="4" t="s">
        <v>388</v>
      </c>
      <c r="C48" s="5" t="s">
        <v>389</v>
      </c>
      <c r="D48" s="6" t="s">
        <v>15</v>
      </c>
      <c r="E48" s="6" t="s">
        <v>243</v>
      </c>
      <c r="F48" s="6" t="s">
        <v>243</v>
      </c>
      <c r="G48" s="6" t="s">
        <v>244</v>
      </c>
      <c r="H48" s="6" t="s">
        <v>243</v>
      </c>
      <c r="I48" s="6" t="s">
        <v>390</v>
      </c>
      <c r="J48" s="6" t="s">
        <v>391</v>
      </c>
      <c r="K48" s="7" t="s">
        <v>392</v>
      </c>
      <c r="L48" s="6">
        <v>772937</v>
      </c>
      <c r="M48" s="6">
        <v>591751</v>
      </c>
      <c r="N48" s="6">
        <v>1</v>
      </c>
      <c r="O48" s="39"/>
      <c r="P48" s="39"/>
      <c r="Q48" s="39"/>
      <c r="R48">
        <f t="shared" si="9"/>
        <v>0</v>
      </c>
      <c r="S48" s="36">
        <f t="shared" si="10"/>
        <v>0</v>
      </c>
      <c r="T48" s="39"/>
      <c r="U48" s="39"/>
      <c r="V48">
        <f t="shared" si="11"/>
        <v>0</v>
      </c>
      <c r="W48" s="36">
        <f t="shared" si="12"/>
        <v>0</v>
      </c>
    </row>
    <row r="49" spans="1:23" x14ac:dyDescent="0.25">
      <c r="A49" s="4">
        <v>5011510</v>
      </c>
      <c r="B49" s="4" t="s">
        <v>393</v>
      </c>
      <c r="C49" s="5" t="s">
        <v>394</v>
      </c>
      <c r="D49" s="6" t="s">
        <v>15</v>
      </c>
      <c r="E49" s="6" t="s">
        <v>243</v>
      </c>
      <c r="F49" s="6" t="s">
        <v>243</v>
      </c>
      <c r="G49" s="6" t="s">
        <v>244</v>
      </c>
      <c r="H49" s="6" t="s">
        <v>243</v>
      </c>
      <c r="I49" s="6" t="s">
        <v>395</v>
      </c>
      <c r="J49" s="6" t="s">
        <v>396</v>
      </c>
      <c r="K49" s="7">
        <v>11</v>
      </c>
      <c r="L49" s="6">
        <v>775343</v>
      </c>
      <c r="M49" s="6">
        <v>595242</v>
      </c>
      <c r="N49" s="6">
        <v>1</v>
      </c>
      <c r="O49" s="39"/>
      <c r="P49" s="39"/>
      <c r="Q49" s="39"/>
      <c r="R49">
        <f t="shared" si="9"/>
        <v>0</v>
      </c>
      <c r="S49" s="36">
        <f t="shared" si="10"/>
        <v>0</v>
      </c>
      <c r="T49" s="39"/>
      <c r="U49" s="39"/>
      <c r="V49">
        <f t="shared" si="11"/>
        <v>0</v>
      </c>
      <c r="W49" s="36">
        <f t="shared" si="12"/>
        <v>0</v>
      </c>
    </row>
    <row r="50" spans="1:23" x14ac:dyDescent="0.25">
      <c r="A50" s="4">
        <v>5011552</v>
      </c>
      <c r="B50" s="4" t="s">
        <v>397</v>
      </c>
      <c r="C50" s="5" t="s">
        <v>398</v>
      </c>
      <c r="D50" s="6" t="s">
        <v>15</v>
      </c>
      <c r="E50" s="6" t="s">
        <v>243</v>
      </c>
      <c r="F50" s="6" t="s">
        <v>243</v>
      </c>
      <c r="G50" s="6" t="s">
        <v>244</v>
      </c>
      <c r="H50" s="6" t="s">
        <v>243</v>
      </c>
      <c r="I50" s="6" t="s">
        <v>399</v>
      </c>
      <c r="J50" s="6" t="s">
        <v>400</v>
      </c>
      <c r="K50" s="7" t="s">
        <v>89</v>
      </c>
      <c r="L50" s="6">
        <v>775638</v>
      </c>
      <c r="M50" s="6">
        <v>593035</v>
      </c>
      <c r="N50" s="6">
        <v>1</v>
      </c>
      <c r="O50" s="39"/>
      <c r="P50" s="39"/>
      <c r="Q50" s="39"/>
      <c r="R50">
        <f t="shared" si="9"/>
        <v>0</v>
      </c>
      <c r="S50" s="36">
        <f t="shared" si="10"/>
        <v>0</v>
      </c>
      <c r="T50" s="39"/>
      <c r="U50" s="39"/>
      <c r="V50">
        <f t="shared" si="11"/>
        <v>0</v>
      </c>
      <c r="W50" s="36">
        <f t="shared" si="12"/>
        <v>0</v>
      </c>
    </row>
    <row r="51" spans="1:23" x14ac:dyDescent="0.25">
      <c r="A51" s="4">
        <v>5011596</v>
      </c>
      <c r="B51" s="4" t="s">
        <v>401</v>
      </c>
      <c r="C51" s="5" t="s">
        <v>402</v>
      </c>
      <c r="D51" s="6" t="s">
        <v>15</v>
      </c>
      <c r="E51" s="6" t="s">
        <v>243</v>
      </c>
      <c r="F51" s="6" t="s">
        <v>243</v>
      </c>
      <c r="G51" s="6" t="s">
        <v>244</v>
      </c>
      <c r="H51" s="6" t="s">
        <v>243</v>
      </c>
      <c r="I51" s="6" t="s">
        <v>403</v>
      </c>
      <c r="J51" s="6" t="s">
        <v>404</v>
      </c>
      <c r="K51" s="7">
        <v>25</v>
      </c>
      <c r="L51" s="6">
        <v>776888</v>
      </c>
      <c r="M51" s="6">
        <v>590674</v>
      </c>
      <c r="N51" s="6">
        <v>1</v>
      </c>
      <c r="O51" s="39"/>
      <c r="P51" s="39"/>
      <c r="Q51" s="39"/>
      <c r="R51">
        <f t="shared" si="9"/>
        <v>0</v>
      </c>
      <c r="S51" s="36">
        <f t="shared" si="10"/>
        <v>0</v>
      </c>
      <c r="T51" s="39"/>
      <c r="U51" s="39"/>
      <c r="V51">
        <f t="shared" si="11"/>
        <v>0</v>
      </c>
      <c r="W51" s="36">
        <f t="shared" si="12"/>
        <v>0</v>
      </c>
    </row>
    <row r="52" spans="1:23" x14ac:dyDescent="0.25">
      <c r="A52" s="4">
        <v>8408510</v>
      </c>
      <c r="B52" s="4" t="s">
        <v>405</v>
      </c>
      <c r="C52" s="5" t="s">
        <v>406</v>
      </c>
      <c r="D52" s="6" t="s">
        <v>15</v>
      </c>
      <c r="E52" s="6" t="s">
        <v>243</v>
      </c>
      <c r="F52" s="6" t="s">
        <v>243</v>
      </c>
      <c r="G52" s="6" t="s">
        <v>244</v>
      </c>
      <c r="H52" s="6" t="s">
        <v>243</v>
      </c>
      <c r="I52" s="6" t="s">
        <v>403</v>
      </c>
      <c r="J52" s="6" t="s">
        <v>404</v>
      </c>
      <c r="K52" s="7">
        <v>96</v>
      </c>
      <c r="L52" s="6">
        <v>775552</v>
      </c>
      <c r="M52" s="6">
        <v>590629</v>
      </c>
      <c r="N52" s="6">
        <v>1</v>
      </c>
      <c r="O52" s="39"/>
      <c r="P52" s="39"/>
      <c r="Q52" s="39"/>
      <c r="R52">
        <f t="shared" si="9"/>
        <v>0</v>
      </c>
      <c r="S52" s="36">
        <f t="shared" si="10"/>
        <v>0</v>
      </c>
      <c r="T52" s="39"/>
      <c r="U52" s="39"/>
      <c r="V52">
        <f t="shared" si="11"/>
        <v>0</v>
      </c>
      <c r="W52" s="36">
        <f t="shared" si="12"/>
        <v>0</v>
      </c>
    </row>
    <row r="53" spans="1:23" x14ac:dyDescent="0.25">
      <c r="A53" s="4">
        <v>5011667</v>
      </c>
      <c r="B53" s="4" t="s">
        <v>407</v>
      </c>
      <c r="C53" s="5" t="s">
        <v>408</v>
      </c>
      <c r="D53" s="6" t="s">
        <v>15</v>
      </c>
      <c r="E53" s="6" t="s">
        <v>243</v>
      </c>
      <c r="F53" s="6" t="s">
        <v>243</v>
      </c>
      <c r="G53" s="6" t="s">
        <v>244</v>
      </c>
      <c r="H53" s="6" t="s">
        <v>243</v>
      </c>
      <c r="I53" s="6" t="s">
        <v>409</v>
      </c>
      <c r="J53" s="6" t="s">
        <v>410</v>
      </c>
      <c r="K53" s="7">
        <v>13</v>
      </c>
      <c r="L53" s="6">
        <v>774531</v>
      </c>
      <c r="M53" s="6">
        <v>591893</v>
      </c>
      <c r="N53" s="6">
        <v>1</v>
      </c>
      <c r="O53" s="39"/>
      <c r="P53" s="39"/>
      <c r="Q53" s="39"/>
      <c r="R53">
        <f t="shared" si="9"/>
        <v>0</v>
      </c>
      <c r="S53" s="36">
        <f t="shared" si="10"/>
        <v>0</v>
      </c>
      <c r="T53" s="39"/>
      <c r="U53" s="39"/>
      <c r="V53">
        <f t="shared" si="11"/>
        <v>0</v>
      </c>
      <c r="W53" s="36">
        <f t="shared" si="12"/>
        <v>0</v>
      </c>
    </row>
    <row r="54" spans="1:23" x14ac:dyDescent="0.25">
      <c r="A54" s="4">
        <v>5011690</v>
      </c>
      <c r="B54" s="4" t="s">
        <v>411</v>
      </c>
      <c r="C54" s="5" t="s">
        <v>412</v>
      </c>
      <c r="D54" s="6" t="s">
        <v>15</v>
      </c>
      <c r="E54" s="6" t="s">
        <v>243</v>
      </c>
      <c r="F54" s="6" t="s">
        <v>243</v>
      </c>
      <c r="G54" s="6" t="s">
        <v>244</v>
      </c>
      <c r="H54" s="6" t="s">
        <v>243</v>
      </c>
      <c r="I54" s="6" t="s">
        <v>413</v>
      </c>
      <c r="J54" s="6" t="s">
        <v>414</v>
      </c>
      <c r="K54" s="7" t="s">
        <v>415</v>
      </c>
      <c r="L54" s="6">
        <v>775511</v>
      </c>
      <c r="M54" s="6">
        <v>594541</v>
      </c>
      <c r="N54" s="6">
        <v>1</v>
      </c>
      <c r="O54" s="39"/>
      <c r="P54" s="39"/>
      <c r="Q54" s="39"/>
      <c r="R54">
        <f t="shared" si="9"/>
        <v>0</v>
      </c>
      <c r="S54" s="36">
        <f t="shared" si="10"/>
        <v>0</v>
      </c>
      <c r="T54" s="39"/>
      <c r="U54" s="39"/>
      <c r="V54">
        <f t="shared" si="11"/>
        <v>0</v>
      </c>
      <c r="W54" s="36">
        <f t="shared" si="12"/>
        <v>0</v>
      </c>
    </row>
    <row r="55" spans="1:23" x14ac:dyDescent="0.25">
      <c r="A55" s="4">
        <v>5011741</v>
      </c>
      <c r="B55" s="4" t="s">
        <v>416</v>
      </c>
      <c r="C55" s="5" t="s">
        <v>417</v>
      </c>
      <c r="D55" s="6" t="s">
        <v>15</v>
      </c>
      <c r="E55" s="6" t="s">
        <v>243</v>
      </c>
      <c r="F55" s="6" t="s">
        <v>243</v>
      </c>
      <c r="G55" s="6" t="s">
        <v>244</v>
      </c>
      <c r="H55" s="6" t="s">
        <v>243</v>
      </c>
      <c r="I55" s="6" t="s">
        <v>418</v>
      </c>
      <c r="J55" s="6" t="s">
        <v>419</v>
      </c>
      <c r="K55" s="7">
        <v>57</v>
      </c>
      <c r="L55" s="6">
        <v>778644</v>
      </c>
      <c r="M55" s="6">
        <v>593923</v>
      </c>
      <c r="N55" s="6">
        <v>1</v>
      </c>
      <c r="O55" s="39"/>
      <c r="P55" s="39"/>
      <c r="Q55" s="39"/>
      <c r="R55">
        <f t="shared" si="9"/>
        <v>0</v>
      </c>
      <c r="S55" s="36">
        <f t="shared" si="10"/>
        <v>0</v>
      </c>
      <c r="T55" s="39"/>
      <c r="U55" s="39"/>
      <c r="V55">
        <f t="shared" si="11"/>
        <v>0</v>
      </c>
      <c r="W55" s="36">
        <f t="shared" si="12"/>
        <v>0</v>
      </c>
    </row>
    <row r="56" spans="1:23" x14ac:dyDescent="0.25">
      <c r="A56" s="4">
        <v>5011796</v>
      </c>
      <c r="B56" s="4" t="s">
        <v>422</v>
      </c>
      <c r="C56" s="5" t="s">
        <v>423</v>
      </c>
      <c r="D56" s="6" t="s">
        <v>15</v>
      </c>
      <c r="E56" s="6" t="s">
        <v>243</v>
      </c>
      <c r="F56" s="6" t="s">
        <v>243</v>
      </c>
      <c r="G56" s="6" t="s">
        <v>244</v>
      </c>
      <c r="H56" s="6" t="s">
        <v>243</v>
      </c>
      <c r="I56" s="6" t="s">
        <v>420</v>
      </c>
      <c r="J56" s="6" t="s">
        <v>421</v>
      </c>
      <c r="K56" s="7">
        <v>38</v>
      </c>
      <c r="L56" s="6">
        <v>779602</v>
      </c>
      <c r="M56" s="6">
        <v>593757</v>
      </c>
      <c r="N56" s="6">
        <v>1</v>
      </c>
      <c r="O56" s="39"/>
      <c r="P56" s="39"/>
      <c r="Q56" s="39"/>
      <c r="R56">
        <f t="shared" si="9"/>
        <v>0</v>
      </c>
      <c r="S56" s="36">
        <f t="shared" si="10"/>
        <v>0</v>
      </c>
      <c r="T56" s="39"/>
      <c r="U56" s="39"/>
      <c r="V56">
        <f t="shared" si="11"/>
        <v>0</v>
      </c>
      <c r="W56" s="36">
        <f t="shared" si="12"/>
        <v>0</v>
      </c>
    </row>
    <row r="57" spans="1:23" x14ac:dyDescent="0.25">
      <c r="A57" s="4">
        <v>5011797</v>
      </c>
      <c r="B57" s="4" t="s">
        <v>424</v>
      </c>
      <c r="C57" s="5" t="s">
        <v>425</v>
      </c>
      <c r="D57" s="6" t="s">
        <v>15</v>
      </c>
      <c r="E57" s="6" t="s">
        <v>243</v>
      </c>
      <c r="F57" s="6" t="s">
        <v>243</v>
      </c>
      <c r="G57" s="6" t="s">
        <v>244</v>
      </c>
      <c r="H57" s="6" t="s">
        <v>243</v>
      </c>
      <c r="I57" s="6" t="s">
        <v>420</v>
      </c>
      <c r="J57" s="6" t="s">
        <v>421</v>
      </c>
      <c r="K57" s="7" t="s">
        <v>426</v>
      </c>
      <c r="L57" s="6">
        <v>779642</v>
      </c>
      <c r="M57" s="6">
        <v>593833</v>
      </c>
      <c r="N57" s="6">
        <v>1</v>
      </c>
      <c r="O57" s="39"/>
      <c r="P57" s="39"/>
      <c r="Q57" s="39"/>
      <c r="R57">
        <f t="shared" si="9"/>
        <v>0</v>
      </c>
      <c r="S57" s="36">
        <f t="shared" si="10"/>
        <v>0</v>
      </c>
      <c r="T57" s="39"/>
      <c r="U57" s="39"/>
      <c r="V57">
        <f t="shared" si="11"/>
        <v>0</v>
      </c>
      <c r="W57" s="36">
        <f t="shared" si="12"/>
        <v>0</v>
      </c>
    </row>
    <row r="58" spans="1:23" x14ac:dyDescent="0.25">
      <c r="A58" s="4">
        <v>9633059</v>
      </c>
      <c r="B58" s="4" t="s">
        <v>427</v>
      </c>
      <c r="C58" s="5" t="s">
        <v>428</v>
      </c>
      <c r="D58" s="6" t="s">
        <v>15</v>
      </c>
      <c r="E58" s="6" t="s">
        <v>243</v>
      </c>
      <c r="F58" s="6" t="s">
        <v>243</v>
      </c>
      <c r="G58" s="6" t="s">
        <v>244</v>
      </c>
      <c r="H58" s="6" t="s">
        <v>243</v>
      </c>
      <c r="I58" s="6" t="s">
        <v>429</v>
      </c>
      <c r="J58" s="6" t="s">
        <v>430</v>
      </c>
      <c r="K58" s="7">
        <v>4</v>
      </c>
      <c r="L58" s="6">
        <v>778963</v>
      </c>
      <c r="M58" s="6">
        <v>592254</v>
      </c>
      <c r="N58" s="6">
        <v>1</v>
      </c>
      <c r="O58" s="39"/>
      <c r="P58" s="39"/>
      <c r="Q58" s="39"/>
      <c r="R58">
        <f t="shared" si="9"/>
        <v>0</v>
      </c>
      <c r="S58" s="36">
        <f t="shared" si="10"/>
        <v>0</v>
      </c>
      <c r="T58" s="39"/>
      <c r="U58" s="39"/>
      <c r="V58">
        <f t="shared" si="11"/>
        <v>0</v>
      </c>
      <c r="W58" s="36">
        <f t="shared" si="12"/>
        <v>0</v>
      </c>
    </row>
    <row r="59" spans="1:23" x14ac:dyDescent="0.25">
      <c r="A59" s="4">
        <v>5011812</v>
      </c>
      <c r="B59" s="4" t="s">
        <v>431</v>
      </c>
      <c r="C59" s="5" t="s">
        <v>432</v>
      </c>
      <c r="D59" s="6" t="s">
        <v>15</v>
      </c>
      <c r="E59" s="6" t="s">
        <v>243</v>
      </c>
      <c r="F59" s="6" t="s">
        <v>243</v>
      </c>
      <c r="G59" s="6" t="s">
        <v>244</v>
      </c>
      <c r="H59" s="6" t="s">
        <v>243</v>
      </c>
      <c r="I59" s="6" t="s">
        <v>433</v>
      </c>
      <c r="J59" s="6" t="s">
        <v>434</v>
      </c>
      <c r="K59" s="7">
        <v>1</v>
      </c>
      <c r="L59" s="6">
        <v>777529</v>
      </c>
      <c r="M59" s="6">
        <v>595144</v>
      </c>
      <c r="N59" s="6">
        <v>1</v>
      </c>
      <c r="O59" s="39"/>
      <c r="P59" s="39"/>
      <c r="Q59" s="39"/>
      <c r="R59">
        <f t="shared" si="9"/>
        <v>0</v>
      </c>
      <c r="S59" s="36">
        <f t="shared" si="10"/>
        <v>0</v>
      </c>
      <c r="T59" s="39"/>
      <c r="U59" s="39"/>
      <c r="V59">
        <f t="shared" si="11"/>
        <v>0</v>
      </c>
      <c r="W59" s="36">
        <f t="shared" si="12"/>
        <v>0</v>
      </c>
    </row>
    <row r="60" spans="1:23" x14ac:dyDescent="0.25">
      <c r="A60" s="4">
        <v>5003374</v>
      </c>
      <c r="B60" s="4" t="s">
        <v>435</v>
      </c>
      <c r="C60" s="5" t="s">
        <v>436</v>
      </c>
      <c r="D60" s="6" t="s">
        <v>15</v>
      </c>
      <c r="E60" s="6" t="s">
        <v>243</v>
      </c>
      <c r="F60" s="6" t="s">
        <v>243</v>
      </c>
      <c r="G60" s="6" t="s">
        <v>244</v>
      </c>
      <c r="H60" s="6" t="s">
        <v>243</v>
      </c>
      <c r="I60" s="6" t="s">
        <v>437</v>
      </c>
      <c r="J60" s="6" t="s">
        <v>438</v>
      </c>
      <c r="K60" s="7">
        <v>6</v>
      </c>
      <c r="L60" s="6">
        <v>779853</v>
      </c>
      <c r="M60" s="6">
        <v>593836</v>
      </c>
      <c r="N60" s="6">
        <v>1</v>
      </c>
      <c r="O60" s="39"/>
      <c r="P60" s="39"/>
      <c r="Q60" s="39"/>
      <c r="R60">
        <f t="shared" si="9"/>
        <v>0</v>
      </c>
      <c r="S60" s="36">
        <f t="shared" si="10"/>
        <v>0</v>
      </c>
      <c r="T60" s="39"/>
      <c r="U60" s="39"/>
      <c r="V60">
        <f t="shared" si="11"/>
        <v>0</v>
      </c>
      <c r="W60" s="36">
        <f t="shared" si="12"/>
        <v>0</v>
      </c>
    </row>
    <row r="61" spans="1:23" x14ac:dyDescent="0.25">
      <c r="A61" s="4">
        <v>5011860</v>
      </c>
      <c r="B61" s="4" t="s">
        <v>439</v>
      </c>
      <c r="C61" s="5" t="s">
        <v>440</v>
      </c>
      <c r="D61" s="6" t="s">
        <v>15</v>
      </c>
      <c r="E61" s="6" t="s">
        <v>243</v>
      </c>
      <c r="F61" s="6" t="s">
        <v>243</v>
      </c>
      <c r="G61" s="6" t="s">
        <v>244</v>
      </c>
      <c r="H61" s="6" t="s">
        <v>243</v>
      </c>
      <c r="I61" s="6" t="s">
        <v>441</v>
      </c>
      <c r="J61" s="6" t="s">
        <v>442</v>
      </c>
      <c r="K61" s="7">
        <v>21</v>
      </c>
      <c r="L61" s="6">
        <v>776923</v>
      </c>
      <c r="M61" s="6">
        <v>593096</v>
      </c>
      <c r="N61" s="6">
        <v>1</v>
      </c>
      <c r="O61" s="39"/>
      <c r="P61" s="39"/>
      <c r="Q61" s="39"/>
      <c r="R61">
        <f t="shared" si="9"/>
        <v>0</v>
      </c>
      <c r="S61" s="36">
        <f t="shared" si="10"/>
        <v>0</v>
      </c>
      <c r="T61" s="39"/>
      <c r="U61" s="39"/>
      <c r="V61">
        <f t="shared" si="11"/>
        <v>0</v>
      </c>
      <c r="W61" s="36">
        <f t="shared" si="12"/>
        <v>0</v>
      </c>
    </row>
    <row r="62" spans="1:23" x14ac:dyDescent="0.25">
      <c r="A62" s="4">
        <v>5011862</v>
      </c>
      <c r="B62" s="4" t="s">
        <v>443</v>
      </c>
      <c r="C62" s="5" t="s">
        <v>444</v>
      </c>
      <c r="D62" s="6" t="s">
        <v>15</v>
      </c>
      <c r="E62" s="6" t="s">
        <v>243</v>
      </c>
      <c r="F62" s="6" t="s">
        <v>243</v>
      </c>
      <c r="G62" s="6" t="s">
        <v>244</v>
      </c>
      <c r="H62" s="6" t="s">
        <v>243</v>
      </c>
      <c r="I62" s="6" t="s">
        <v>441</v>
      </c>
      <c r="J62" s="6" t="s">
        <v>442</v>
      </c>
      <c r="K62" s="7">
        <v>6</v>
      </c>
      <c r="L62" s="6">
        <v>777081</v>
      </c>
      <c r="M62" s="6">
        <v>593242</v>
      </c>
      <c r="N62" s="6">
        <v>1</v>
      </c>
      <c r="O62" s="39"/>
      <c r="P62" s="39"/>
      <c r="Q62" s="39"/>
      <c r="R62">
        <f t="shared" si="9"/>
        <v>0</v>
      </c>
      <c r="S62" s="36">
        <f t="shared" si="10"/>
        <v>0</v>
      </c>
      <c r="T62" s="39"/>
      <c r="U62" s="39"/>
      <c r="V62">
        <f t="shared" si="11"/>
        <v>0</v>
      </c>
      <c r="W62" s="36">
        <f t="shared" si="12"/>
        <v>0</v>
      </c>
    </row>
    <row r="63" spans="1:23" x14ac:dyDescent="0.25">
      <c r="A63" s="4">
        <v>5011867</v>
      </c>
      <c r="B63" s="4" t="s">
        <v>445</v>
      </c>
      <c r="C63" s="5" t="s">
        <v>446</v>
      </c>
      <c r="D63" s="6" t="s">
        <v>15</v>
      </c>
      <c r="E63" s="6" t="s">
        <v>243</v>
      </c>
      <c r="F63" s="6" t="s">
        <v>243</v>
      </c>
      <c r="G63" s="6" t="s">
        <v>244</v>
      </c>
      <c r="H63" s="6" t="s">
        <v>243</v>
      </c>
      <c r="I63" s="6" t="s">
        <v>447</v>
      </c>
      <c r="J63" s="6" t="s">
        <v>448</v>
      </c>
      <c r="K63" s="7">
        <v>25</v>
      </c>
      <c r="L63" s="6">
        <v>774248</v>
      </c>
      <c r="M63" s="6">
        <v>595411</v>
      </c>
      <c r="N63" s="6">
        <v>1</v>
      </c>
      <c r="O63" s="39"/>
      <c r="P63" s="39"/>
      <c r="Q63" s="39"/>
      <c r="R63">
        <f t="shared" si="9"/>
        <v>0</v>
      </c>
      <c r="S63" s="36">
        <f t="shared" si="10"/>
        <v>0</v>
      </c>
      <c r="T63" s="39"/>
      <c r="U63" s="39"/>
      <c r="V63">
        <f t="shared" si="11"/>
        <v>0</v>
      </c>
      <c r="W63" s="36">
        <f t="shared" si="12"/>
        <v>0</v>
      </c>
    </row>
    <row r="64" spans="1:23" x14ac:dyDescent="0.25">
      <c r="A64" s="4">
        <v>5011871</v>
      </c>
      <c r="B64" s="4" t="s">
        <v>449</v>
      </c>
      <c r="C64" s="5" t="s">
        <v>450</v>
      </c>
      <c r="D64" s="6" t="s">
        <v>15</v>
      </c>
      <c r="E64" s="6" t="s">
        <v>243</v>
      </c>
      <c r="F64" s="6" t="s">
        <v>243</v>
      </c>
      <c r="G64" s="6" t="s">
        <v>244</v>
      </c>
      <c r="H64" s="6" t="s">
        <v>243</v>
      </c>
      <c r="I64" s="6" t="s">
        <v>451</v>
      </c>
      <c r="J64" s="6" t="s">
        <v>452</v>
      </c>
      <c r="K64" s="7">
        <v>16</v>
      </c>
      <c r="L64" s="6">
        <v>774633</v>
      </c>
      <c r="M64" s="6">
        <v>592938</v>
      </c>
      <c r="N64" s="6">
        <v>1</v>
      </c>
      <c r="O64" s="39"/>
      <c r="P64" s="39"/>
      <c r="Q64" s="39"/>
      <c r="R64">
        <f t="shared" si="9"/>
        <v>0</v>
      </c>
      <c r="S64" s="36">
        <f t="shared" si="10"/>
        <v>0</v>
      </c>
      <c r="T64" s="39"/>
      <c r="U64" s="39"/>
      <c r="V64">
        <f t="shared" si="11"/>
        <v>0</v>
      </c>
      <c r="W64" s="36">
        <f t="shared" si="12"/>
        <v>0</v>
      </c>
    </row>
    <row r="65" spans="1:23" x14ac:dyDescent="0.25">
      <c r="A65" s="4">
        <v>5011918</v>
      </c>
      <c r="B65" s="4" t="s">
        <v>453</v>
      </c>
      <c r="C65" s="5" t="s">
        <v>454</v>
      </c>
      <c r="D65" s="6" t="s">
        <v>15</v>
      </c>
      <c r="E65" s="6" t="s">
        <v>243</v>
      </c>
      <c r="F65" s="6" t="s">
        <v>243</v>
      </c>
      <c r="G65" s="6" t="s">
        <v>244</v>
      </c>
      <c r="H65" s="6" t="s">
        <v>243</v>
      </c>
      <c r="I65" s="6" t="s">
        <v>455</v>
      </c>
      <c r="J65" s="6" t="s">
        <v>456</v>
      </c>
      <c r="K65" s="7">
        <v>1</v>
      </c>
      <c r="L65" s="6">
        <v>779255</v>
      </c>
      <c r="M65" s="6">
        <v>592957</v>
      </c>
      <c r="N65" s="6">
        <v>1</v>
      </c>
      <c r="O65" s="39"/>
      <c r="P65" s="39"/>
      <c r="Q65" s="39"/>
      <c r="R65">
        <f t="shared" si="9"/>
        <v>0</v>
      </c>
      <c r="S65" s="36">
        <f t="shared" si="10"/>
        <v>0</v>
      </c>
      <c r="T65" s="39"/>
      <c r="U65" s="39"/>
      <c r="V65">
        <f t="shared" si="11"/>
        <v>0</v>
      </c>
      <c r="W65" s="36">
        <f t="shared" si="12"/>
        <v>0</v>
      </c>
    </row>
    <row r="66" spans="1:23" x14ac:dyDescent="0.25">
      <c r="A66" s="4">
        <v>5012611</v>
      </c>
      <c r="B66" s="4" t="s">
        <v>457</v>
      </c>
      <c r="C66" s="5" t="s">
        <v>458</v>
      </c>
      <c r="D66" s="6" t="s">
        <v>15</v>
      </c>
      <c r="E66" s="6" t="s">
        <v>243</v>
      </c>
      <c r="F66" s="6" t="s">
        <v>243</v>
      </c>
      <c r="G66" s="6" t="s">
        <v>244</v>
      </c>
      <c r="H66" s="6" t="s">
        <v>243</v>
      </c>
      <c r="I66" s="6" t="s">
        <v>459</v>
      </c>
      <c r="J66" s="6" t="s">
        <v>460</v>
      </c>
      <c r="K66" s="7">
        <v>14</v>
      </c>
      <c r="L66" s="6">
        <v>777701</v>
      </c>
      <c r="M66" s="6">
        <v>595524</v>
      </c>
      <c r="N66" s="6">
        <v>1</v>
      </c>
      <c r="O66" s="39"/>
      <c r="P66" s="39"/>
      <c r="Q66" s="39"/>
      <c r="R66">
        <f t="shared" si="9"/>
        <v>0</v>
      </c>
      <c r="S66" s="36">
        <f t="shared" si="10"/>
        <v>0</v>
      </c>
      <c r="T66" s="39"/>
      <c r="U66" s="39"/>
      <c r="V66">
        <f t="shared" si="11"/>
        <v>0</v>
      </c>
      <c r="W66" s="36">
        <f t="shared" si="12"/>
        <v>0</v>
      </c>
    </row>
    <row r="67" spans="1:23" x14ac:dyDescent="0.25">
      <c r="A67" s="4">
        <v>5011972</v>
      </c>
      <c r="B67" s="4" t="s">
        <v>461</v>
      </c>
      <c r="C67" s="5" t="s">
        <v>462</v>
      </c>
      <c r="D67" s="6" t="s">
        <v>15</v>
      </c>
      <c r="E67" s="6" t="s">
        <v>243</v>
      </c>
      <c r="F67" s="6" t="s">
        <v>243</v>
      </c>
      <c r="G67" s="6" t="s">
        <v>244</v>
      </c>
      <c r="H67" s="6" t="s">
        <v>243</v>
      </c>
      <c r="I67" s="6" t="s">
        <v>463</v>
      </c>
      <c r="J67" s="6" t="s">
        <v>464</v>
      </c>
      <c r="K67" s="7">
        <v>26</v>
      </c>
      <c r="L67" s="6">
        <v>774684</v>
      </c>
      <c r="M67" s="6">
        <v>592694</v>
      </c>
      <c r="N67" s="6">
        <v>1</v>
      </c>
      <c r="O67" s="39"/>
      <c r="P67" s="39"/>
      <c r="Q67" s="39"/>
      <c r="R67">
        <f t="shared" si="9"/>
        <v>0</v>
      </c>
      <c r="S67" s="36">
        <f t="shared" si="10"/>
        <v>0</v>
      </c>
      <c r="T67" s="39"/>
      <c r="U67" s="39"/>
      <c r="V67">
        <f t="shared" si="11"/>
        <v>0</v>
      </c>
      <c r="W67" s="36">
        <f t="shared" si="12"/>
        <v>0</v>
      </c>
    </row>
    <row r="68" spans="1:23" x14ac:dyDescent="0.25">
      <c r="A68" s="4">
        <v>5011995</v>
      </c>
      <c r="B68" s="4" t="s">
        <v>465</v>
      </c>
      <c r="C68" s="5" t="s">
        <v>466</v>
      </c>
      <c r="D68" s="6" t="s">
        <v>15</v>
      </c>
      <c r="E68" s="6" t="s">
        <v>243</v>
      </c>
      <c r="F68" s="6" t="s">
        <v>243</v>
      </c>
      <c r="G68" s="6" t="s">
        <v>244</v>
      </c>
      <c r="H68" s="6" t="s">
        <v>243</v>
      </c>
      <c r="I68" s="6" t="s">
        <v>467</v>
      </c>
      <c r="J68" s="6" t="s">
        <v>468</v>
      </c>
      <c r="K68" s="7">
        <v>55</v>
      </c>
      <c r="L68" s="6">
        <v>780674</v>
      </c>
      <c r="M68" s="6">
        <v>592663</v>
      </c>
      <c r="N68" s="6">
        <v>1</v>
      </c>
      <c r="O68" s="39"/>
      <c r="P68" s="39"/>
      <c r="Q68" s="39"/>
      <c r="R68">
        <f t="shared" si="9"/>
        <v>0</v>
      </c>
      <c r="S68" s="36">
        <f t="shared" si="10"/>
        <v>0</v>
      </c>
      <c r="T68" s="39"/>
      <c r="U68" s="39"/>
      <c r="V68">
        <f t="shared" si="11"/>
        <v>0</v>
      </c>
      <c r="W68" s="36">
        <f t="shared" si="12"/>
        <v>0</v>
      </c>
    </row>
    <row r="69" spans="1:23" x14ac:dyDescent="0.25">
      <c r="A69" s="4">
        <v>5012034</v>
      </c>
      <c r="B69" s="4" t="s">
        <v>469</v>
      </c>
      <c r="C69" s="5" t="s">
        <v>470</v>
      </c>
      <c r="D69" s="6" t="s">
        <v>15</v>
      </c>
      <c r="E69" s="6" t="s">
        <v>243</v>
      </c>
      <c r="F69" s="6" t="s">
        <v>243</v>
      </c>
      <c r="G69" s="6" t="s">
        <v>244</v>
      </c>
      <c r="H69" s="6" t="s">
        <v>243</v>
      </c>
      <c r="I69" s="6" t="s">
        <v>471</v>
      </c>
      <c r="J69" s="6" t="s">
        <v>472</v>
      </c>
      <c r="K69" s="7">
        <v>8</v>
      </c>
      <c r="L69" s="6">
        <v>778643</v>
      </c>
      <c r="M69" s="6">
        <v>593647</v>
      </c>
      <c r="N69" s="6">
        <v>1</v>
      </c>
      <c r="O69" s="39"/>
      <c r="P69" s="39"/>
      <c r="Q69" s="39"/>
      <c r="R69">
        <f t="shared" si="9"/>
        <v>0</v>
      </c>
      <c r="S69" s="36">
        <f t="shared" si="10"/>
        <v>0</v>
      </c>
      <c r="T69" s="39"/>
      <c r="U69" s="39"/>
      <c r="V69">
        <f t="shared" si="11"/>
        <v>0</v>
      </c>
      <c r="W69" s="36">
        <f t="shared" si="12"/>
        <v>0</v>
      </c>
    </row>
    <row r="70" spans="1:23" x14ac:dyDescent="0.25">
      <c r="A70" s="4">
        <v>5012096</v>
      </c>
      <c r="B70" s="4" t="s">
        <v>473</v>
      </c>
      <c r="C70" s="5" t="s">
        <v>474</v>
      </c>
      <c r="D70" s="6" t="s">
        <v>15</v>
      </c>
      <c r="E70" s="6" t="s">
        <v>243</v>
      </c>
      <c r="F70" s="6" t="s">
        <v>243</v>
      </c>
      <c r="G70" s="6" t="s">
        <v>244</v>
      </c>
      <c r="H70" s="6" t="s">
        <v>243</v>
      </c>
      <c r="I70" s="6" t="s">
        <v>475</v>
      </c>
      <c r="J70" s="6" t="s">
        <v>476</v>
      </c>
      <c r="K70" s="7">
        <v>18</v>
      </c>
      <c r="L70" s="6">
        <v>776889</v>
      </c>
      <c r="M70" s="6">
        <v>594176</v>
      </c>
      <c r="N70" s="6">
        <v>1</v>
      </c>
      <c r="O70" s="39"/>
      <c r="P70" s="39"/>
      <c r="Q70" s="39"/>
      <c r="R70">
        <f t="shared" si="9"/>
        <v>0</v>
      </c>
      <c r="S70" s="36">
        <f t="shared" si="10"/>
        <v>0</v>
      </c>
      <c r="T70" s="39"/>
      <c r="U70" s="39"/>
      <c r="V70">
        <f t="shared" si="11"/>
        <v>0</v>
      </c>
      <c r="W70" s="36">
        <f t="shared" si="12"/>
        <v>0</v>
      </c>
    </row>
    <row r="71" spans="1:23" x14ac:dyDescent="0.25">
      <c r="A71" s="4">
        <v>5012112</v>
      </c>
      <c r="B71" s="4" t="s">
        <v>479</v>
      </c>
      <c r="C71" s="5" t="s">
        <v>480</v>
      </c>
      <c r="D71" s="6" t="s">
        <v>15</v>
      </c>
      <c r="E71" s="6" t="s">
        <v>243</v>
      </c>
      <c r="F71" s="6" t="s">
        <v>243</v>
      </c>
      <c r="G71" s="6" t="s">
        <v>244</v>
      </c>
      <c r="H71" s="6" t="s">
        <v>243</v>
      </c>
      <c r="I71" s="6" t="s">
        <v>481</v>
      </c>
      <c r="J71" s="6" t="s">
        <v>482</v>
      </c>
      <c r="K71" s="7">
        <v>7</v>
      </c>
      <c r="L71" s="6">
        <v>776045</v>
      </c>
      <c r="M71" s="6">
        <v>594246</v>
      </c>
      <c r="N71" s="6">
        <v>1</v>
      </c>
      <c r="O71" s="39"/>
      <c r="P71" s="39"/>
      <c r="Q71" s="39"/>
      <c r="R71">
        <f t="shared" si="9"/>
        <v>0</v>
      </c>
      <c r="S71" s="36">
        <f t="shared" si="10"/>
        <v>0</v>
      </c>
      <c r="T71" s="39"/>
      <c r="U71" s="39"/>
      <c r="V71">
        <f t="shared" si="11"/>
        <v>0</v>
      </c>
      <c r="W71" s="36">
        <f t="shared" si="12"/>
        <v>0</v>
      </c>
    </row>
    <row r="72" spans="1:23" x14ac:dyDescent="0.25">
      <c r="A72" s="4">
        <v>4996042</v>
      </c>
      <c r="B72" s="4" t="s">
        <v>485</v>
      </c>
      <c r="C72" s="5" t="s">
        <v>486</v>
      </c>
      <c r="D72" s="6" t="s">
        <v>15</v>
      </c>
      <c r="E72" s="6" t="s">
        <v>243</v>
      </c>
      <c r="F72" s="6" t="s">
        <v>243</v>
      </c>
      <c r="G72" s="6" t="s">
        <v>244</v>
      </c>
      <c r="H72" s="6" t="s">
        <v>243</v>
      </c>
      <c r="I72" s="6" t="s">
        <v>483</v>
      </c>
      <c r="J72" s="6" t="s">
        <v>484</v>
      </c>
      <c r="K72" s="7">
        <v>28</v>
      </c>
      <c r="L72" s="6">
        <v>775927</v>
      </c>
      <c r="M72" s="6">
        <v>593705</v>
      </c>
      <c r="N72" s="6">
        <v>1</v>
      </c>
      <c r="O72" s="39"/>
      <c r="P72" s="39"/>
      <c r="Q72" s="39"/>
      <c r="R72">
        <f t="shared" si="9"/>
        <v>0</v>
      </c>
      <c r="S72" s="36">
        <f t="shared" si="10"/>
        <v>0</v>
      </c>
      <c r="T72" s="39"/>
      <c r="U72" s="39"/>
      <c r="V72">
        <f t="shared" si="11"/>
        <v>0</v>
      </c>
      <c r="W72" s="36">
        <f t="shared" si="12"/>
        <v>0</v>
      </c>
    </row>
    <row r="73" spans="1:23" x14ac:dyDescent="0.25">
      <c r="A73" s="4">
        <v>5012482</v>
      </c>
      <c r="B73" s="4" t="s">
        <v>495</v>
      </c>
      <c r="C73" s="5" t="s">
        <v>496</v>
      </c>
      <c r="D73" s="6" t="s">
        <v>15</v>
      </c>
      <c r="E73" s="6" t="s">
        <v>243</v>
      </c>
      <c r="F73" s="6" t="s">
        <v>243</v>
      </c>
      <c r="G73" s="6" t="s">
        <v>244</v>
      </c>
      <c r="H73" s="6" t="s">
        <v>243</v>
      </c>
      <c r="I73" s="6" t="s">
        <v>497</v>
      </c>
      <c r="J73" s="6" t="s">
        <v>498</v>
      </c>
      <c r="K73" s="7">
        <v>48</v>
      </c>
      <c r="L73" s="6">
        <v>781747</v>
      </c>
      <c r="M73" s="6">
        <v>589558</v>
      </c>
      <c r="N73" s="6">
        <v>1</v>
      </c>
      <c r="O73" s="39"/>
      <c r="P73" s="39"/>
      <c r="Q73" s="39"/>
      <c r="R73">
        <f t="shared" si="9"/>
        <v>0</v>
      </c>
      <c r="S73" s="36">
        <f t="shared" si="10"/>
        <v>0</v>
      </c>
      <c r="T73" s="39"/>
      <c r="U73" s="39"/>
      <c r="V73">
        <f t="shared" si="11"/>
        <v>0</v>
      </c>
      <c r="W73" s="36">
        <f t="shared" si="12"/>
        <v>0</v>
      </c>
    </row>
  </sheetData>
  <sheetProtection algorithmName="SHA-512" hashValue="CfL6hQsn4Q2tdcUI+dSLidAzoyatUNOGebpx4BcYhEZhh53VmrWm+82Uc9PCLESRWHa43VNIDSvneGdehqM2hw==" saltValue="kxxjkv3YcbB1Dkq1Htg/j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D3541-6C5D-4AB1-B3C2-07408FB43FAF}">
  <dimension ref="A1:W22"/>
  <sheetViews>
    <sheetView topLeftCell="A4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26</v>
      </c>
      <c r="B2" s="11">
        <f>M14</f>
        <v>7</v>
      </c>
      <c r="C2" s="11" t="str">
        <f>E16</f>
        <v>BIAŁOSTOCKI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ROUND(SUM(Q16:Q351),2)*60</f>
        <v>0</v>
      </c>
      <c r="K4" s="12">
        <f>SUM(R16:R351)*60</f>
        <v>0</v>
      </c>
      <c r="L4" s="25">
        <f>SUM(S16:S351)*60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ROUND(SUM(U16:U351),2)*60</f>
        <v>0</v>
      </c>
      <c r="K5" s="12">
        <f>SUM(V16:V351)*60</f>
        <v>0</v>
      </c>
      <c r="L5" s="25">
        <f>SUM(W16:W351)*60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SUM(N16:N200)</f>
        <v>7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4782381</v>
      </c>
      <c r="B16" s="4" t="s">
        <v>45</v>
      </c>
      <c r="C16" s="5" t="s">
        <v>46</v>
      </c>
      <c r="D16" s="6" t="s">
        <v>15</v>
      </c>
      <c r="E16" s="6" t="s">
        <v>27</v>
      </c>
      <c r="F16" s="6" t="s">
        <v>36</v>
      </c>
      <c r="G16" s="6" t="s">
        <v>47</v>
      </c>
      <c r="H16" s="6" t="s">
        <v>48</v>
      </c>
      <c r="I16" s="6" t="s">
        <v>26</v>
      </c>
      <c r="J16" s="6" t="s">
        <v>22</v>
      </c>
      <c r="K16" s="6">
        <v>127</v>
      </c>
      <c r="L16" s="6">
        <v>764276</v>
      </c>
      <c r="M16" s="6">
        <v>602989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4867824</v>
      </c>
      <c r="B17" s="4" t="s">
        <v>59</v>
      </c>
      <c r="C17" s="5" t="s">
        <v>60</v>
      </c>
      <c r="D17" s="6" t="s">
        <v>15</v>
      </c>
      <c r="E17" s="6" t="s">
        <v>16</v>
      </c>
      <c r="F17" s="6" t="s">
        <v>61</v>
      </c>
      <c r="G17" s="6" t="s">
        <v>62</v>
      </c>
      <c r="H17" s="6" t="s">
        <v>61</v>
      </c>
      <c r="I17" s="6" t="s">
        <v>63</v>
      </c>
      <c r="J17" s="6" t="s">
        <v>64</v>
      </c>
      <c r="K17" s="6">
        <v>4</v>
      </c>
      <c r="L17" s="6">
        <v>820368</v>
      </c>
      <c r="M17" s="6">
        <v>563220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4840465</v>
      </c>
      <c r="B18" s="4" t="s">
        <v>81</v>
      </c>
      <c r="C18" s="5" t="s">
        <v>82</v>
      </c>
      <c r="D18" s="6" t="s">
        <v>15</v>
      </c>
      <c r="E18" s="6" t="s">
        <v>24</v>
      </c>
      <c r="F18" s="6" t="s">
        <v>83</v>
      </c>
      <c r="G18" s="6" t="s">
        <v>84</v>
      </c>
      <c r="H18" s="6" t="s">
        <v>85</v>
      </c>
      <c r="I18" s="6" t="s">
        <v>86</v>
      </c>
      <c r="J18" s="6" t="s">
        <v>87</v>
      </c>
      <c r="K18" s="6">
        <v>2</v>
      </c>
      <c r="L18" s="6">
        <v>775920</v>
      </c>
      <c r="M18" s="6">
        <v>567651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  <row r="19" spans="1:23" x14ac:dyDescent="0.25">
      <c r="A19" s="4">
        <v>4872729</v>
      </c>
      <c r="B19" s="4" t="s">
        <v>118</v>
      </c>
      <c r="C19" s="5" t="s">
        <v>119</v>
      </c>
      <c r="D19" s="6" t="s">
        <v>15</v>
      </c>
      <c r="E19" s="6" t="s">
        <v>92</v>
      </c>
      <c r="F19" s="6" t="s">
        <v>117</v>
      </c>
      <c r="G19" s="6" t="s">
        <v>120</v>
      </c>
      <c r="H19" s="6" t="s">
        <v>121</v>
      </c>
      <c r="I19" s="6" t="s">
        <v>26</v>
      </c>
      <c r="J19" s="6" t="s">
        <v>22</v>
      </c>
      <c r="K19" s="7">
        <v>21</v>
      </c>
      <c r="L19" s="6">
        <v>699826</v>
      </c>
      <c r="M19" s="6">
        <v>627464</v>
      </c>
      <c r="N19" s="6">
        <v>1</v>
      </c>
      <c r="O19" s="39"/>
      <c r="P19" s="39"/>
      <c r="Q19" s="39"/>
      <c r="R19">
        <f t="shared" ref="R19:R20" si="5">ROUND(Q19*0.23,2)</f>
        <v>0</v>
      </c>
      <c r="S19" s="36">
        <f t="shared" ref="S19:S20" si="6">ROUND(Q19,2)+R19</f>
        <v>0</v>
      </c>
      <c r="T19" s="39"/>
      <c r="U19" s="39"/>
      <c r="V19">
        <f t="shared" ref="V19:V20" si="7">ROUND(U19*0.23,2)</f>
        <v>0</v>
      </c>
      <c r="W19" s="36">
        <f t="shared" ref="W19:W20" si="8">ROUND(U19,2)+V19</f>
        <v>0</v>
      </c>
    </row>
    <row r="20" spans="1:23" x14ac:dyDescent="0.25">
      <c r="A20" s="4">
        <v>4886264</v>
      </c>
      <c r="B20" s="4" t="s">
        <v>178</v>
      </c>
      <c r="C20" s="5" t="s">
        <v>179</v>
      </c>
      <c r="D20" s="6" t="s">
        <v>15</v>
      </c>
      <c r="E20" s="6" t="s">
        <v>23</v>
      </c>
      <c r="F20" s="6" t="s">
        <v>180</v>
      </c>
      <c r="G20" s="6" t="s">
        <v>181</v>
      </c>
      <c r="H20" s="6" t="s">
        <v>182</v>
      </c>
      <c r="I20" s="6" t="s">
        <v>183</v>
      </c>
      <c r="J20" s="6" t="s">
        <v>184</v>
      </c>
      <c r="K20" s="7">
        <v>1</v>
      </c>
      <c r="L20" s="6">
        <v>712794</v>
      </c>
      <c r="M20" s="6">
        <v>605042</v>
      </c>
      <c r="N20" s="6">
        <v>1</v>
      </c>
      <c r="O20" s="39"/>
      <c r="P20" s="39"/>
      <c r="Q20" s="39"/>
      <c r="R20">
        <f t="shared" si="5"/>
        <v>0</v>
      </c>
      <c r="S20" s="36">
        <f t="shared" si="6"/>
        <v>0</v>
      </c>
      <c r="T20" s="39"/>
      <c r="U20" s="39"/>
      <c r="V20">
        <f t="shared" si="7"/>
        <v>0</v>
      </c>
      <c r="W20" s="36">
        <f t="shared" si="8"/>
        <v>0</v>
      </c>
    </row>
    <row r="21" spans="1:23" x14ac:dyDescent="0.25">
      <c r="A21" s="4">
        <v>4886513</v>
      </c>
      <c r="B21" s="4" t="s">
        <v>185</v>
      </c>
      <c r="C21" s="5" t="s">
        <v>186</v>
      </c>
      <c r="D21" s="6" t="s">
        <v>15</v>
      </c>
      <c r="E21" s="6" t="s">
        <v>23</v>
      </c>
      <c r="F21" s="6" t="s">
        <v>180</v>
      </c>
      <c r="G21" s="6" t="s">
        <v>187</v>
      </c>
      <c r="H21" s="6" t="s">
        <v>188</v>
      </c>
      <c r="I21" s="6" t="s">
        <v>51</v>
      </c>
      <c r="J21" s="6" t="s">
        <v>52</v>
      </c>
      <c r="K21" s="7">
        <v>15</v>
      </c>
      <c r="L21" s="6">
        <v>712211</v>
      </c>
      <c r="M21" s="6">
        <v>591962</v>
      </c>
      <c r="N21" s="6">
        <v>1</v>
      </c>
      <c r="O21" s="39"/>
      <c r="P21" s="39"/>
      <c r="Q21" s="39"/>
      <c r="R21">
        <f t="shared" ref="R21:R22" si="9">ROUND(Q21*0.23,2)</f>
        <v>0</v>
      </c>
      <c r="S21" s="36">
        <f t="shared" ref="S21:S22" si="10">ROUND(Q21,2)+R21</f>
        <v>0</v>
      </c>
      <c r="T21" s="39"/>
      <c r="U21" s="39"/>
      <c r="V21">
        <f t="shared" ref="V21:V22" si="11">ROUND(U21*0.23,2)</f>
        <v>0</v>
      </c>
      <c r="W21" s="36">
        <f t="shared" ref="W21:W22" si="12">ROUND(U21,2)+V21</f>
        <v>0</v>
      </c>
    </row>
    <row r="22" spans="1:23" x14ac:dyDescent="0.25">
      <c r="A22" s="4">
        <v>4825584</v>
      </c>
      <c r="B22" s="4" t="s">
        <v>509</v>
      </c>
      <c r="C22" s="5" t="s">
        <v>510</v>
      </c>
      <c r="D22" s="6" t="s">
        <v>15</v>
      </c>
      <c r="E22" s="6" t="s">
        <v>24</v>
      </c>
      <c r="F22" s="6" t="s">
        <v>25</v>
      </c>
      <c r="G22" s="6" t="s">
        <v>499</v>
      </c>
      <c r="H22" s="6" t="s">
        <v>25</v>
      </c>
      <c r="I22" s="6" t="s">
        <v>511</v>
      </c>
      <c r="J22" s="6" t="s">
        <v>512</v>
      </c>
      <c r="K22" s="7">
        <v>6</v>
      </c>
      <c r="L22" s="6">
        <v>782197</v>
      </c>
      <c r="M22" s="6">
        <v>552039</v>
      </c>
      <c r="N22" s="6">
        <v>1</v>
      </c>
      <c r="O22" s="39"/>
      <c r="P22" s="39"/>
      <c r="Q22" s="39"/>
      <c r="R22">
        <f t="shared" si="9"/>
        <v>0</v>
      </c>
      <c r="S22" s="36">
        <f t="shared" si="10"/>
        <v>0</v>
      </c>
      <c r="T22" s="39"/>
      <c r="U22" s="39"/>
      <c r="V22">
        <f t="shared" si="11"/>
        <v>0</v>
      </c>
      <c r="W22" s="36">
        <f t="shared" si="12"/>
        <v>0</v>
      </c>
    </row>
  </sheetData>
  <sheetProtection algorithmName="SHA-512" hashValue="6IuvsaNMEDeZ8/Nc4YGbuiwkfqOPxpo8bZC5FU6Osiga1PQUGgodw5X1+4MJYUBLruHt1jeSIzJdefI5m39blQ==" saltValue="U7puHaB84A9k+GDL25teQ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6010-65A2-4AAF-989C-39C8EF536A61}">
  <dimension ref="A1:W18"/>
  <sheetViews>
    <sheetView topLeftCell="A10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25</v>
      </c>
      <c r="B2" s="11">
        <f>M14</f>
        <v>3</v>
      </c>
      <c r="C2" s="11" t="str">
        <f>E16</f>
        <v>ZAMBROWSKI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ROUND(SUM(Q16:Q348),2)*60</f>
        <v>0</v>
      </c>
      <c r="K4" s="12">
        <f>SUM(R16:R348)*60</f>
        <v>0</v>
      </c>
      <c r="L4" s="25">
        <f>SUM(S16:S348)*60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ROUND(SUM(U16:U348),2)*60</f>
        <v>0</v>
      </c>
      <c r="K5" s="12">
        <f>SUM(V16:V348)*60</f>
        <v>0</v>
      </c>
      <c r="L5" s="25">
        <f>SUM(W16:W348)*60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SUM(N16:N197)</f>
        <v>3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76.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4982386</v>
      </c>
      <c r="B16" s="4" t="s">
        <v>126</v>
      </c>
      <c r="C16" s="5" t="s">
        <v>127</v>
      </c>
      <c r="D16" s="6" t="s">
        <v>15</v>
      </c>
      <c r="E16" s="6" t="s">
        <v>128</v>
      </c>
      <c r="F16" s="6" t="s">
        <v>129</v>
      </c>
      <c r="G16" s="6" t="s">
        <v>130</v>
      </c>
      <c r="H16" s="6" t="s">
        <v>129</v>
      </c>
      <c r="I16" s="6" t="s">
        <v>78</v>
      </c>
      <c r="J16" s="6" t="s">
        <v>79</v>
      </c>
      <c r="K16" s="7">
        <v>26</v>
      </c>
      <c r="L16" s="6">
        <v>726450</v>
      </c>
      <c r="M16" s="6">
        <v>578490</v>
      </c>
      <c r="N16" s="6">
        <v>1</v>
      </c>
      <c r="O16" s="39"/>
      <c r="P16" s="39"/>
      <c r="Q16" s="39"/>
      <c r="R16">
        <f t="shared" ref="R16:R17" si="1">ROUND(Q16*0.23,2)</f>
        <v>0</v>
      </c>
      <c r="S16" s="36">
        <f t="shared" ref="S16:S17" si="2">ROUND(Q16,2)+R16</f>
        <v>0</v>
      </c>
      <c r="T16" s="39"/>
      <c r="U16" s="39"/>
      <c r="V16">
        <f t="shared" ref="V16:V17" si="3">ROUND(U16*0.23,2)</f>
        <v>0</v>
      </c>
      <c r="W16" s="36">
        <f t="shared" ref="W16:W17" si="4">ROUND(U16,2)+V16</f>
        <v>0</v>
      </c>
    </row>
    <row r="17" spans="1:23" x14ac:dyDescent="0.25">
      <c r="A17" s="4">
        <v>4982826</v>
      </c>
      <c r="B17" s="4" t="s">
        <v>200</v>
      </c>
      <c r="C17" s="5" t="s">
        <v>201</v>
      </c>
      <c r="D17" s="6" t="s">
        <v>15</v>
      </c>
      <c r="E17" s="6" t="s">
        <v>128</v>
      </c>
      <c r="F17" s="6" t="s">
        <v>202</v>
      </c>
      <c r="G17" s="6" t="s">
        <v>203</v>
      </c>
      <c r="H17" s="6" t="s">
        <v>204</v>
      </c>
      <c r="I17" s="6" t="s">
        <v>26</v>
      </c>
      <c r="J17" s="6" t="s">
        <v>22</v>
      </c>
      <c r="K17" s="7">
        <v>20</v>
      </c>
      <c r="L17" s="6">
        <v>727564</v>
      </c>
      <c r="M17" s="6">
        <v>592372</v>
      </c>
      <c r="N17" s="6">
        <v>1</v>
      </c>
      <c r="O17" s="39"/>
      <c r="P17" s="39"/>
      <c r="Q17" s="39"/>
      <c r="R17">
        <f t="shared" si="1"/>
        <v>0</v>
      </c>
      <c r="S17" s="36">
        <f t="shared" si="2"/>
        <v>0</v>
      </c>
      <c r="T17" s="39"/>
      <c r="U17" s="39"/>
      <c r="V17">
        <f t="shared" si="3"/>
        <v>0</v>
      </c>
      <c r="W17" s="36">
        <f t="shared" si="4"/>
        <v>0</v>
      </c>
    </row>
    <row r="18" spans="1:23" x14ac:dyDescent="0.25">
      <c r="A18" s="4">
        <v>9378500</v>
      </c>
      <c r="B18" s="4" t="s">
        <v>221</v>
      </c>
      <c r="C18" s="5" t="s">
        <v>222</v>
      </c>
      <c r="D18" s="6" t="s">
        <v>15</v>
      </c>
      <c r="E18" s="6" t="s">
        <v>128</v>
      </c>
      <c r="F18" s="6" t="s">
        <v>220</v>
      </c>
      <c r="G18" s="6" t="s">
        <v>223</v>
      </c>
      <c r="H18" s="6" t="s">
        <v>224</v>
      </c>
      <c r="I18" s="6" t="s">
        <v>26</v>
      </c>
      <c r="J18" s="6" t="s">
        <v>22</v>
      </c>
      <c r="K18" s="7">
        <v>103</v>
      </c>
      <c r="L18" s="6">
        <v>715532</v>
      </c>
      <c r="M18" s="6">
        <v>577800</v>
      </c>
      <c r="N18" s="6">
        <v>1</v>
      </c>
      <c r="O18" s="39"/>
      <c r="P18" s="39"/>
      <c r="Q18" s="39"/>
      <c r="R18">
        <f>ROUND(Q18*0.23,2)</f>
        <v>0</v>
      </c>
      <c r="S18" s="36">
        <f>ROUND(Q18,2)+R18</f>
        <v>0</v>
      </c>
      <c r="T18" s="39"/>
      <c r="U18" s="39"/>
      <c r="V18">
        <f>ROUND(U18*0.23,2)</f>
        <v>0</v>
      </c>
      <c r="W18" s="36">
        <f>ROUND(U18,2)+V18</f>
        <v>0</v>
      </c>
    </row>
  </sheetData>
  <sheetProtection algorithmName="SHA-512" hashValue="yzGdnxQqAAGTR5Zv4NjRL80eCHYPRQ/uALCfzoTAeQFUDHzrhGnptolOGQkPonth/a2hi6NvIDIClU76sLTViw==" saltValue="j+O1RoPbrrq3RficNkzNm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61E5E-D187-4917-8506-0E77040268AF}">
  <dimension ref="A1:W16"/>
  <sheetViews>
    <sheetView tabSelected="1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24</v>
      </c>
      <c r="B2" s="11">
        <f>M14</f>
        <v>1</v>
      </c>
      <c r="C2" s="11" t="str">
        <f>E16</f>
        <v>ZAMBROWSKI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ROUND(SUM(Q16:Q348),2)*60</f>
        <v>0</v>
      </c>
      <c r="K4" s="12">
        <f>SUM(R16:R348)*60</f>
        <v>0</v>
      </c>
      <c r="L4" s="25">
        <f>SUM(S16:S348)*60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ROUND(SUM(U16:U348),2)*60</f>
        <v>0</v>
      </c>
      <c r="K5" s="12">
        <f>SUM(V16:V348)*60</f>
        <v>0</v>
      </c>
      <c r="L5" s="25">
        <f>SUM(W16:W348)*60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SUM(N16:N197)</f>
        <v>1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4983845</v>
      </c>
      <c r="B16" s="4" t="s">
        <v>205</v>
      </c>
      <c r="C16" s="5" t="s">
        <v>206</v>
      </c>
      <c r="D16" s="6" t="s">
        <v>15</v>
      </c>
      <c r="E16" s="6" t="s">
        <v>128</v>
      </c>
      <c r="F16" s="6" t="s">
        <v>202</v>
      </c>
      <c r="G16" s="6" t="s">
        <v>207</v>
      </c>
      <c r="H16" s="6" t="s">
        <v>208</v>
      </c>
      <c r="I16" s="6" t="s">
        <v>209</v>
      </c>
      <c r="J16" s="6" t="s">
        <v>210</v>
      </c>
      <c r="K16" s="7" t="s">
        <v>211</v>
      </c>
      <c r="L16" s="6">
        <v>730427</v>
      </c>
      <c r="M16" s="6">
        <v>585745</v>
      </c>
      <c r="N16" s="6">
        <v>1</v>
      </c>
      <c r="O16" s="39"/>
      <c r="P16" s="39"/>
      <c r="Q16" s="39"/>
      <c r="R16">
        <f>ROUND(Q16*0.23,2)</f>
        <v>0</v>
      </c>
      <c r="S16" s="36">
        <f>ROUND(Q16,2)+R16</f>
        <v>0</v>
      </c>
      <c r="T16" s="39"/>
      <c r="U16" s="39"/>
      <c r="V16">
        <f>ROUND(U16*0.23,2)</f>
        <v>0</v>
      </c>
      <c r="W16" s="36">
        <f>ROUND(U16,2)+V16</f>
        <v>0</v>
      </c>
    </row>
  </sheetData>
  <sheetProtection algorithmName="SHA-512" hashValue="0/kE3Hi8lr9tyqIoni14WR48ZYuzN1rBeTmCelWSaxnl6XGKsLb6OeZ7OYCmdZsI4JX4qySxA5H77aL+DRSWlg==" saltValue="Dg9Ml8boKqywfCYcRTO5CQ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6C9A1-F159-4006-B23C-1C6F0CC9759D}">
  <dimension ref="A1:W16"/>
  <sheetViews>
    <sheetView topLeftCell="A10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23</v>
      </c>
      <c r="B2" s="11">
        <f>M14</f>
        <v>1</v>
      </c>
      <c r="C2" s="11" t="str">
        <f>E16</f>
        <v>WYSOKOMAZOWIECKI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ROUND(SUM(Q16:Q348),2)*60</f>
        <v>0</v>
      </c>
      <c r="K4" s="12">
        <f>SUM(R16:R348)*60</f>
        <v>0</v>
      </c>
      <c r="L4" s="25">
        <f>SUM(S16:S348)*60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ROUND(SUM(U16:U348),2)*60</f>
        <v>0</v>
      </c>
      <c r="K5" s="12">
        <f>SUM(V16:V348)*60</f>
        <v>0</v>
      </c>
      <c r="L5" s="25">
        <f>SUM(W16:W348)*60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SUM(N16:N197)</f>
        <v>1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4964996</v>
      </c>
      <c r="B16" s="4" t="s">
        <v>644</v>
      </c>
      <c r="C16" s="5" t="s">
        <v>645</v>
      </c>
      <c r="D16" s="6" t="s">
        <v>15</v>
      </c>
      <c r="E16" s="6" t="s">
        <v>88</v>
      </c>
      <c r="F16" s="6" t="s">
        <v>219</v>
      </c>
      <c r="G16" s="6" t="s">
        <v>643</v>
      </c>
      <c r="H16" s="6" t="s">
        <v>219</v>
      </c>
      <c r="I16" s="6" t="s">
        <v>646</v>
      </c>
      <c r="J16" s="6" t="s">
        <v>647</v>
      </c>
      <c r="K16" s="7">
        <v>11</v>
      </c>
      <c r="L16" s="6">
        <v>736921</v>
      </c>
      <c r="M16" s="6">
        <v>567045</v>
      </c>
      <c r="N16" s="6">
        <v>1</v>
      </c>
      <c r="O16" s="39"/>
      <c r="P16" s="39"/>
      <c r="Q16" s="39"/>
      <c r="R16">
        <f>ROUND(Q16*0.23,2)</f>
        <v>0</v>
      </c>
      <c r="S16" s="36">
        <f>ROUND(Q16,2)+R16</f>
        <v>0</v>
      </c>
      <c r="T16" s="39"/>
      <c r="U16" s="39"/>
      <c r="V16">
        <f>ROUND(U16*0.23,2)</f>
        <v>0</v>
      </c>
      <c r="W16" s="36">
        <f>ROUND(U16,2)+V16</f>
        <v>0</v>
      </c>
    </row>
  </sheetData>
  <sheetProtection algorithmName="SHA-512" hashValue="jFKRDxw7syz5wk7GXQB3xvCoL4wvA5MSCbRY2YjbF3QWw3xxCJnh1uyeMQeLFASChehtuIdb6t5ZpDO59WnxXQ==" saltValue="Hy4bi3t8eDv2wTedhSVQfA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FA871-1921-4900-B272-F89244812D68}">
  <dimension ref="A1:W16"/>
  <sheetViews>
    <sheetView topLeftCell="A7" workbookViewId="0">
      <selection activeCell="M6" sqref="M6"/>
    </sheetView>
  </sheetViews>
  <sheetFormatPr defaultRowHeight="15" x14ac:dyDescent="0.25"/>
  <cols>
    <col min="17" max="17" width="15.5703125" customWidth="1"/>
    <col min="19" max="19" width="12.7109375" customWidth="1"/>
    <col min="20" max="20" width="11" customWidth="1"/>
    <col min="21" max="21" width="16" customWidth="1"/>
    <col min="22" max="22" width="12.28515625" customWidth="1"/>
  </cols>
  <sheetData>
    <row r="1" spans="1:23" ht="15.75" thickBot="1" x14ac:dyDescent="0.3">
      <c r="A1" s="11" t="s">
        <v>655</v>
      </c>
      <c r="B1" s="11" t="s">
        <v>657</v>
      </c>
      <c r="C1" s="11" t="s">
        <v>659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.75" thickTop="1" x14ac:dyDescent="0.25">
      <c r="A2" s="11">
        <v>22</v>
      </c>
      <c r="B2" s="11">
        <f>M14</f>
        <v>1</v>
      </c>
      <c r="C2" s="11" t="str">
        <f>E16</f>
        <v>WYSOKOMAZOWIECKI</v>
      </c>
      <c r="D2" s="11"/>
      <c r="E2" s="11"/>
      <c r="F2" s="11"/>
      <c r="G2" s="66" t="s">
        <v>668</v>
      </c>
      <c r="H2" s="67"/>
      <c r="I2" s="68"/>
      <c r="J2" s="69" t="s">
        <v>669</v>
      </c>
      <c r="K2" s="70"/>
      <c r="L2" s="71"/>
      <c r="Q2" s="14"/>
      <c r="R2" s="14"/>
      <c r="S2" s="14"/>
      <c r="T2" s="14"/>
    </row>
    <row r="3" spans="1:23" x14ac:dyDescent="0.25">
      <c r="A3" s="11"/>
      <c r="B3" s="11"/>
      <c r="C3" s="11"/>
      <c r="D3" s="11"/>
      <c r="E3" s="11"/>
      <c r="F3" s="15" t="s">
        <v>670</v>
      </c>
      <c r="G3" s="16" t="s">
        <v>671</v>
      </c>
      <c r="H3" s="11" t="s">
        <v>672</v>
      </c>
      <c r="I3" s="17" t="s">
        <v>673</v>
      </c>
      <c r="J3" s="18" t="str">
        <f>G3</f>
        <v>Netto</v>
      </c>
      <c r="K3" s="11" t="str">
        <f>H3</f>
        <v>VAT</v>
      </c>
      <c r="L3" s="19" t="str">
        <f>I3</f>
        <v>Brutto</v>
      </c>
      <c r="P3" s="20" t="s">
        <v>674</v>
      </c>
      <c r="Q3" s="11" t="s">
        <v>675</v>
      </c>
      <c r="S3" s="11"/>
      <c r="T3" s="11"/>
      <c r="U3" s="11"/>
      <c r="V3" s="11"/>
    </row>
    <row r="4" spans="1:23" ht="45" x14ac:dyDescent="0.25">
      <c r="A4" s="72" t="s">
        <v>676</v>
      </c>
      <c r="B4" s="72"/>
      <c r="C4" s="72"/>
      <c r="D4" s="72"/>
      <c r="E4" s="72"/>
      <c r="F4" s="21" t="s">
        <v>677</v>
      </c>
      <c r="G4" s="22">
        <f>ROUND(J4/M14/60,2)</f>
        <v>0</v>
      </c>
      <c r="H4" s="23">
        <f>ROUND(K4/M14/60,2)</f>
        <v>0</v>
      </c>
      <c r="I4" s="24">
        <f>G4+H4</f>
        <v>0</v>
      </c>
      <c r="J4" s="18">
        <f>ROUND(SUM(Q16:Q348),2)*60</f>
        <v>0</v>
      </c>
      <c r="K4" s="12">
        <f>SUM(R16:R348)*60</f>
        <v>0</v>
      </c>
      <c r="L4" s="25">
        <f>SUM(S16:S348)*60</f>
        <v>0</v>
      </c>
      <c r="N4" s="64" t="s">
        <v>678</v>
      </c>
      <c r="O4" s="65"/>
      <c r="P4" s="26">
        <v>1</v>
      </c>
      <c r="Q4" s="42"/>
      <c r="R4" s="43"/>
      <c r="S4" s="43"/>
      <c r="T4" s="43"/>
      <c r="U4" s="43"/>
      <c r="V4" s="44"/>
    </row>
    <row r="5" spans="1:23" ht="45" x14ac:dyDescent="0.25">
      <c r="A5" s="72" t="s">
        <v>679</v>
      </c>
      <c r="B5" s="72"/>
      <c r="C5" s="72"/>
      <c r="D5" s="72"/>
      <c r="E5" s="72"/>
      <c r="F5" s="21" t="s">
        <v>680</v>
      </c>
      <c r="G5" s="22">
        <f>ROUND(J5/M14/60,2)</f>
        <v>0</v>
      </c>
      <c r="H5" s="23">
        <f>ROUND(K5/M14/60,2)</f>
        <v>0</v>
      </c>
      <c r="I5" s="24">
        <f>G5+H5</f>
        <v>0</v>
      </c>
      <c r="J5" s="18">
        <f>ROUND(SUM(U16:U348),2)*60</f>
        <v>0</v>
      </c>
      <c r="K5" s="12">
        <f>SUM(V16:V348)*60</f>
        <v>0</v>
      </c>
      <c r="L5" s="25">
        <f>SUM(W16:W348)*60</f>
        <v>0</v>
      </c>
      <c r="M5" s="40" t="str">
        <f>IF(G5-G4&gt;23,"Popraw 23 zł"," ")</f>
        <v xml:space="preserve"> </v>
      </c>
      <c r="N5" s="64"/>
      <c r="O5" s="65"/>
      <c r="P5" s="26">
        <v>2</v>
      </c>
      <c r="Q5" s="42"/>
      <c r="R5" s="43"/>
      <c r="S5" s="43"/>
      <c r="T5" s="43"/>
      <c r="U5" s="43"/>
      <c r="V5" s="44"/>
    </row>
    <row r="6" spans="1:23" ht="68.25" x14ac:dyDescent="0.25">
      <c r="A6" s="60" t="s">
        <v>681</v>
      </c>
      <c r="B6" s="60"/>
      <c r="C6" s="60"/>
      <c r="D6" s="60"/>
      <c r="E6" s="60"/>
      <c r="F6" s="13" t="s">
        <v>682</v>
      </c>
      <c r="G6" s="27"/>
      <c r="H6" s="23">
        <f t="shared" ref="H6:H10" si="0">G6*0.23</f>
        <v>0</v>
      </c>
      <c r="I6" s="28">
        <f>ROUND(G6+H6,2)</f>
        <v>0</v>
      </c>
      <c r="J6" s="61" t="s">
        <v>683</v>
      </c>
      <c r="K6" s="62"/>
      <c r="L6" s="63"/>
      <c r="P6" s="20"/>
      <c r="Q6" s="11"/>
      <c r="S6" s="14"/>
      <c r="T6" s="14"/>
    </row>
    <row r="7" spans="1:23" ht="68.25" x14ac:dyDescent="0.25">
      <c r="A7" s="60" t="s">
        <v>684</v>
      </c>
      <c r="B7" s="60"/>
      <c r="C7" s="60"/>
      <c r="D7" s="60"/>
      <c r="E7" s="60"/>
      <c r="F7" s="13" t="s">
        <v>685</v>
      </c>
      <c r="G7" s="27"/>
      <c r="H7" s="23">
        <f t="shared" si="0"/>
        <v>0</v>
      </c>
      <c r="I7" s="28">
        <f>ROUND(G7+H7,2)</f>
        <v>0</v>
      </c>
      <c r="J7" s="61" t="s">
        <v>683</v>
      </c>
      <c r="K7" s="62"/>
      <c r="L7" s="63"/>
      <c r="P7" s="20" t="s">
        <v>674</v>
      </c>
      <c r="Q7" s="11" t="s">
        <v>675</v>
      </c>
      <c r="S7" s="14"/>
      <c r="T7" s="14"/>
    </row>
    <row r="8" spans="1:23" ht="57" x14ac:dyDescent="0.25">
      <c r="A8" s="60" t="s">
        <v>686</v>
      </c>
      <c r="B8" s="60"/>
      <c r="C8" s="60"/>
      <c r="D8" s="60"/>
      <c r="E8" s="60"/>
      <c r="F8" s="13" t="s">
        <v>687</v>
      </c>
      <c r="G8" s="27"/>
      <c r="H8" s="23">
        <f t="shared" si="0"/>
        <v>0</v>
      </c>
      <c r="I8" s="28">
        <f>ROUND(G8+H8,2)</f>
        <v>0</v>
      </c>
      <c r="J8" s="18">
        <f>ROUND(G8*M14,2)</f>
        <v>0</v>
      </c>
      <c r="K8" s="12">
        <f>ROUND(J8*0.23,2)</f>
        <v>0</v>
      </c>
      <c r="L8" s="29">
        <f>ROUND(J8+K8,2)</f>
        <v>0</v>
      </c>
      <c r="N8" s="64" t="s">
        <v>688</v>
      </c>
      <c r="O8" s="65"/>
      <c r="P8" s="26">
        <v>1</v>
      </c>
      <c r="Q8" s="42"/>
      <c r="R8" s="43"/>
      <c r="S8" s="43"/>
      <c r="T8" s="43"/>
      <c r="U8" s="43"/>
      <c r="V8" s="44"/>
    </row>
    <row r="9" spans="1:23" ht="45.75" x14ac:dyDescent="0.25">
      <c r="A9" s="45" t="s">
        <v>689</v>
      </c>
      <c r="B9" s="45"/>
      <c r="C9" s="45"/>
      <c r="D9" s="45"/>
      <c r="E9" s="45"/>
      <c r="F9" s="13" t="s">
        <v>690</v>
      </c>
      <c r="G9" s="27"/>
      <c r="H9" s="23">
        <f t="shared" si="0"/>
        <v>0</v>
      </c>
      <c r="I9" s="28">
        <f>ROUND(G9+H9,2)</f>
        <v>0</v>
      </c>
      <c r="J9" s="46" t="s">
        <v>683</v>
      </c>
      <c r="K9" s="47"/>
      <c r="L9" s="48"/>
      <c r="M9" s="11"/>
      <c r="N9" s="31"/>
    </row>
    <row r="10" spans="1:23" ht="57.75" thickBot="1" x14ac:dyDescent="0.3">
      <c r="A10" s="45" t="s">
        <v>691</v>
      </c>
      <c r="B10" s="45"/>
      <c r="C10" s="45"/>
      <c r="D10" s="45"/>
      <c r="E10" s="45"/>
      <c r="F10" s="13" t="s">
        <v>692</v>
      </c>
      <c r="G10" s="32"/>
      <c r="H10" s="33">
        <f t="shared" si="0"/>
        <v>0</v>
      </c>
      <c r="I10" s="28">
        <f>ROUND(G10+H10,2)</f>
        <v>0</v>
      </c>
      <c r="J10" s="49" t="s">
        <v>683</v>
      </c>
      <c r="K10" s="50"/>
      <c r="L10" s="51"/>
      <c r="M10" s="11"/>
      <c r="N10" s="11"/>
    </row>
    <row r="11" spans="1:23" ht="15.75" thickTop="1" x14ac:dyDescent="0.25">
      <c r="A11" s="30"/>
      <c r="B11" s="30"/>
      <c r="C11" s="30"/>
      <c r="D11" s="30"/>
      <c r="H11" s="30"/>
      <c r="I11" s="52"/>
      <c r="J11" s="53"/>
      <c r="K11" s="53"/>
      <c r="L11" s="54"/>
      <c r="M11" s="34" t="s">
        <v>693</v>
      </c>
      <c r="N11" s="35"/>
      <c r="O11" s="11"/>
      <c r="P11" s="11"/>
      <c r="Q11" s="11"/>
      <c r="R11" s="11"/>
      <c r="S11" s="11"/>
      <c r="T11" s="11"/>
      <c r="U11" s="11"/>
      <c r="V11" s="36"/>
    </row>
    <row r="12" spans="1:23" ht="26.25" customHeight="1" thickBot="1" x14ac:dyDescent="0.3">
      <c r="A12" s="30"/>
      <c r="B12" s="30"/>
      <c r="C12" s="30"/>
      <c r="D12" s="30"/>
      <c r="H12" s="37" t="s">
        <v>694</v>
      </c>
      <c r="I12" s="55"/>
      <c r="J12" s="56"/>
      <c r="K12" s="56"/>
      <c r="L12" s="57"/>
      <c r="M12" s="58" t="s">
        <v>695</v>
      </c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6.5" customHeight="1" thickTop="1" x14ac:dyDescent="0.25"/>
    <row r="14" spans="1:23" ht="37.5" customHeight="1" x14ac:dyDescent="0.25">
      <c r="M14">
        <f>SUM(N16:N197)</f>
        <v>1</v>
      </c>
      <c r="P14" s="41" t="s">
        <v>696</v>
      </c>
      <c r="Q14" s="41"/>
      <c r="R14" s="41"/>
      <c r="S14" s="41"/>
      <c r="T14" s="41" t="s">
        <v>697</v>
      </c>
      <c r="U14" s="41"/>
      <c r="V14" s="41"/>
      <c r="W14" s="41"/>
    </row>
    <row r="15" spans="1:23" ht="98.25" customHeight="1" x14ac:dyDescent="0.2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660</v>
      </c>
      <c r="O15" s="38" t="s">
        <v>698</v>
      </c>
      <c r="P15" s="38" t="s">
        <v>699</v>
      </c>
      <c r="Q15" s="38" t="s">
        <v>700</v>
      </c>
      <c r="R15" s="38" t="s">
        <v>701</v>
      </c>
      <c r="S15" s="38" t="s">
        <v>702</v>
      </c>
      <c r="T15" s="38" t="s">
        <v>703</v>
      </c>
      <c r="U15" s="38" t="s">
        <v>700</v>
      </c>
      <c r="V15" s="38" t="s">
        <v>701</v>
      </c>
      <c r="W15" s="38" t="s">
        <v>702</v>
      </c>
    </row>
    <row r="16" spans="1:23" x14ac:dyDescent="0.25">
      <c r="A16" s="4">
        <v>4972729</v>
      </c>
      <c r="B16" s="4" t="s">
        <v>131</v>
      </c>
      <c r="C16" s="5" t="s">
        <v>132</v>
      </c>
      <c r="D16" s="6" t="s">
        <v>15</v>
      </c>
      <c r="E16" s="6" t="s">
        <v>88</v>
      </c>
      <c r="F16" s="6" t="s">
        <v>133</v>
      </c>
      <c r="G16" s="6" t="s">
        <v>134</v>
      </c>
      <c r="H16" s="6" t="s">
        <v>133</v>
      </c>
      <c r="I16" s="6" t="s">
        <v>51</v>
      </c>
      <c r="J16" s="6" t="s">
        <v>52</v>
      </c>
      <c r="K16" s="7">
        <v>2</v>
      </c>
      <c r="L16" s="6">
        <v>735668</v>
      </c>
      <c r="M16" s="6">
        <v>578139</v>
      </c>
      <c r="N16" s="6">
        <v>1</v>
      </c>
      <c r="O16" s="39"/>
      <c r="P16" s="39"/>
      <c r="Q16" s="39"/>
      <c r="R16">
        <f>ROUND(Q16*0.23,2)</f>
        <v>0</v>
      </c>
      <c r="S16" s="36">
        <f>ROUND(Q16,2)+R16</f>
        <v>0</v>
      </c>
      <c r="T16" s="39"/>
      <c r="U16" s="39"/>
      <c r="V16">
        <f>ROUND(U16*0.23,2)</f>
        <v>0</v>
      </c>
      <c r="W16" s="36">
        <f>ROUND(U16,2)+V16</f>
        <v>0</v>
      </c>
    </row>
  </sheetData>
  <sheetProtection algorithmName="SHA-512" hashValue="m2v1uuIZxobP2StidGhtJXTqKUBbwcWfhQjqOag3HFSh5fOBC99mlkAb6//QGOJJWDv4W8hYTA7JOBXb7MR4nw==" saltValue="ktlnpmQC7VVV+Ziyuw7rBA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30</vt:i4>
      </vt:variant>
    </vt:vector>
  </HeadingPairs>
  <TitlesOfParts>
    <vt:vector size="30" baseType="lpstr">
      <vt:lpstr>Części_Raport</vt:lpstr>
      <vt:lpstr>Części_wykaz_NPOPC</vt:lpstr>
      <vt:lpstr>28</vt:lpstr>
      <vt:lpstr>27</vt:lpstr>
      <vt:lpstr>26</vt:lpstr>
      <vt:lpstr>25</vt:lpstr>
      <vt:lpstr>24</vt:lpstr>
      <vt:lpstr>23</vt:lpstr>
      <vt:lpstr>22</vt:lpstr>
      <vt:lpstr>21</vt:lpstr>
      <vt:lpstr>20</vt:lpstr>
      <vt:lpstr>19</vt:lpstr>
      <vt:lpstr>18</vt:lpstr>
      <vt:lpstr>17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2019-03-21T09:08:10Z</dcterms:created>
  <dcterms:modified xsi:type="dcterms:W3CDTF">2019-03-26T12:58:27Z</dcterms:modified>
</cp:coreProperties>
</file>