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6D3ED2C4-D2B8-4520-8135-AA4052AEB8E7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9" r:id="rId8"/>
  </sheets>
  <definedNames>
    <definedName name="_xlnm.Print_Area" localSheetId="0">'1'!$A$1:$L$20</definedName>
    <definedName name="_xlnm.Print_Area" localSheetId="1">'2'!$A$1:$Q$19</definedName>
    <definedName name="_xlnm.Print_Area" localSheetId="2">'3'!$A$1:$Q$19</definedName>
    <definedName name="_xlnm.Print_Area" localSheetId="3">'4'!$A$1:$Q$19</definedName>
    <definedName name="_xlnm.Print_Area" localSheetId="4">'5'!$A$1:$Q$19</definedName>
    <definedName name="_xlnm.Print_Area" localSheetId="5">'6'!$A$1:$Q$19</definedName>
    <definedName name="_xlnm.Print_Area" localSheetId="6">'7'!$A$1:$Q$19</definedName>
    <definedName name="_xlnm.Print_Area" localSheetId="7">'8'!$A$1:$Q$19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C19" i="9"/>
  <c r="M19" i="9"/>
  <c r="N19" i="9" s="1"/>
  <c r="J19" i="9"/>
  <c r="F19" i="9"/>
  <c r="E19" i="9"/>
  <c r="M18" i="9"/>
  <c r="C4" i="1"/>
  <c r="F12" i="1"/>
  <c r="K20" i="1"/>
  <c r="L20" i="1" s="1"/>
  <c r="K18" i="1"/>
  <c r="H19" i="1"/>
  <c r="H20" i="1" s="1"/>
  <c r="F19" i="1"/>
  <c r="F20" i="1" s="1"/>
  <c r="G12" i="9" l="1"/>
  <c r="H12" i="9" s="1"/>
  <c r="N18" i="9"/>
  <c r="O19" i="7"/>
  <c r="M19" i="7"/>
  <c r="P19" i="7" s="1"/>
  <c r="J19" i="7"/>
  <c r="F19" i="7"/>
  <c r="G19" i="7" s="1"/>
  <c r="E19" i="7"/>
  <c r="C19" i="7"/>
  <c r="O18" i="7"/>
  <c r="M18" i="7"/>
  <c r="G18" i="7"/>
  <c r="F12" i="7"/>
  <c r="O19" i="6"/>
  <c r="M19" i="6"/>
  <c r="P19" i="6" s="1"/>
  <c r="J19" i="6"/>
  <c r="F19" i="6"/>
  <c r="G19" i="6" s="1"/>
  <c r="E19" i="6"/>
  <c r="C19" i="6"/>
  <c r="O18" i="6"/>
  <c r="M18" i="6"/>
  <c r="P18" i="6" s="1"/>
  <c r="G18" i="6"/>
  <c r="F12" i="6"/>
  <c r="O19" i="5"/>
  <c r="M19" i="5"/>
  <c r="P19" i="5" s="1"/>
  <c r="J19" i="5"/>
  <c r="F19" i="5"/>
  <c r="G19" i="5" s="1"/>
  <c r="E19" i="5"/>
  <c r="C19" i="5"/>
  <c r="O18" i="5"/>
  <c r="M18" i="5"/>
  <c r="G18" i="5"/>
  <c r="F12" i="5"/>
  <c r="O19" i="4"/>
  <c r="M19" i="4"/>
  <c r="P19" i="4" s="1"/>
  <c r="J19" i="4"/>
  <c r="F19" i="4"/>
  <c r="G19" i="4" s="1"/>
  <c r="E19" i="4"/>
  <c r="C19" i="4"/>
  <c r="O18" i="4"/>
  <c r="M18" i="4"/>
  <c r="P18" i="4" s="1"/>
  <c r="G18" i="4"/>
  <c r="F12" i="4"/>
  <c r="C19" i="3"/>
  <c r="O19" i="3"/>
  <c r="M19" i="3"/>
  <c r="P19" i="3" s="1"/>
  <c r="J19" i="3"/>
  <c r="F19" i="3"/>
  <c r="G19" i="3" s="1"/>
  <c r="E19" i="3"/>
  <c r="O18" i="3"/>
  <c r="M18" i="3"/>
  <c r="P18" i="3" s="1"/>
  <c r="G18" i="3"/>
  <c r="F12" i="3"/>
  <c r="O19" i="2"/>
  <c r="M19" i="2"/>
  <c r="P19" i="2" s="1"/>
  <c r="O18" i="2"/>
  <c r="M18" i="2"/>
  <c r="N18" i="2" s="1"/>
  <c r="F12" i="2"/>
  <c r="J19" i="2"/>
  <c r="G19" i="2"/>
  <c r="G18" i="2"/>
  <c r="F19" i="2"/>
  <c r="E19" i="2"/>
  <c r="G12" i="5" l="1"/>
  <c r="H12" i="5" s="1"/>
  <c r="P18" i="5"/>
  <c r="N19" i="6"/>
  <c r="Q19" i="6" s="1"/>
  <c r="G12" i="7"/>
  <c r="H12" i="7" s="1"/>
  <c r="N19" i="4"/>
  <c r="Q19" i="4" s="1"/>
  <c r="N18" i="4"/>
  <c r="Q18" i="4" s="1"/>
  <c r="N18" i="5"/>
  <c r="Q18" i="5" s="1"/>
  <c r="N18" i="6"/>
  <c r="Q18" i="6" s="1"/>
  <c r="P18" i="7"/>
  <c r="N18" i="7"/>
  <c r="Q18" i="7" s="1"/>
  <c r="N19" i="7"/>
  <c r="Q19" i="7" s="1"/>
  <c r="G12" i="6"/>
  <c r="H12" i="6" s="1"/>
  <c r="N19" i="5"/>
  <c r="Q19" i="5" s="1"/>
  <c r="G12" i="4"/>
  <c r="H12" i="4" s="1"/>
  <c r="N19" i="3"/>
  <c r="Q19" i="3" s="1"/>
  <c r="G12" i="3"/>
  <c r="H12" i="3" s="1"/>
  <c r="N18" i="3"/>
  <c r="Q18" i="3" s="1"/>
  <c r="N19" i="2"/>
  <c r="Q19" i="2" s="1"/>
  <c r="G12" i="2"/>
  <c r="H12" i="2" s="1"/>
  <c r="Q18" i="2"/>
  <c r="P18" i="2"/>
  <c r="K19" i="1"/>
  <c r="G12" i="1" s="1"/>
  <c r="H12" i="1" s="1"/>
  <c r="L19" i="1" l="1"/>
  <c r="L18" i="1"/>
</calcChain>
</file>

<file path=xl/sharedStrings.xml><?xml version="1.0" encoding="utf-8"?>
<sst xmlns="http://schemas.openxmlformats.org/spreadsheetml/2006/main" count="311" uniqueCount="58">
  <si>
    <t>Formularz cenowy</t>
  </si>
  <si>
    <t xml:space="preserve">WYKONAWCA: </t>
  </si>
  <si>
    <t xml:space="preserve">ZAMAWIAJĄCY: </t>
  </si>
  <si>
    <t>Węzeł Centralny A</t>
  </si>
  <si>
    <t>Węzeł Centralny B</t>
  </si>
  <si>
    <t>interfejs (port) Usługi</t>
  </si>
  <si>
    <t>Pasmo podstawowe</t>
  </si>
  <si>
    <t>Termin Uruchomienia</t>
  </si>
  <si>
    <t>Termin zakończenia usługi</t>
  </si>
  <si>
    <t>100GbE</t>
  </si>
  <si>
    <t>10Gbit/s</t>
  </si>
  <si>
    <t>numer części</t>
  </si>
  <si>
    <t xml:space="preserve">CPD Inea, 
Wysogotowo, ul. Wierzbowa 84, 
62-081 Przeźmierowo. </t>
  </si>
  <si>
    <t>CPD NASK ,
Ul. 11 listopada 17/19,
03-446 Warszawa</t>
  </si>
  <si>
    <t>CPD 3S
Katowice 
ul. Gospodarcza 12, 
40-032 Katowice</t>
  </si>
  <si>
    <t>Pasmo dodatkowe (zwiększenie) - gradient</t>
  </si>
  <si>
    <t>Maksymalne Pasmo dodatkowe</t>
  </si>
  <si>
    <t>liczba miesięcy świadczenia usługi Pasmo podstawowe</t>
  </si>
  <si>
    <t>Wartość podatku VAT</t>
  </si>
  <si>
    <t>Wartość brutto Abonamentu miesięcznego za świadczenie Usługi pasmo podstawowe</t>
  </si>
  <si>
    <t>brutto</t>
  </si>
  <si>
    <t>netto</t>
  </si>
  <si>
    <t>VAT</t>
  </si>
  <si>
    <t>Abonament miesięczny netto za pasmo podstawowe</t>
  </si>
  <si>
    <t>Abonament miesięczny netto za zwiększenie Pasma podstawowego o 10Gbit/s (za każde Pasmo dodatkowe)</t>
  </si>
  <si>
    <t>Wartość brutto Abonementu miesięcznego za świadczenie Usługi Pasmo dodatkowe 10Gbit/s</t>
  </si>
  <si>
    <t xml:space="preserve">Naukowa i Akademicka Sieć Komputerowa Państwowy Instytut Badawczy
 ul. Kolska 12, 01-045 Warszawa </t>
  </si>
  <si>
    <t>podpis:</t>
  </si>
  <si>
    <t xml:space="preserve">Wykonawca musi wydrukować i podpisać niniejszy formularz. 
Wszystkie pola oznaczone kolorem powinny zostać wypełnione. </t>
  </si>
  <si>
    <t>Numer części:</t>
  </si>
  <si>
    <t xml:space="preserve">Politechnika Białostocka
ul. Wiejska 45a,
15-351 Białystok
</t>
  </si>
  <si>
    <t>Politechnika Białostocka
ul. Wiejska 45a,
15-351 Białystok</t>
  </si>
  <si>
    <t>Węzeł Regionalny</t>
  </si>
  <si>
    <t>Węzeł Centralny</t>
  </si>
  <si>
    <t>10GbE</t>
  </si>
  <si>
    <t>40Gbit/s</t>
  </si>
  <si>
    <t xml:space="preserve">T-Mobile 
ul. Szczecińska 49  
80-392 Gdańsk, 
</t>
  </si>
  <si>
    <t xml:space="preserve">EXEA 
ul. Włocławska 167 
 87-100 Toruń
</t>
  </si>
  <si>
    <t xml:space="preserve">T-Mobile 
ul. Na ostatnim groszu 112a 
50-001 Wrocław
</t>
  </si>
  <si>
    <t xml:space="preserve">T-Mobile
ul. Albatrosów 16b,
30-716 Kraków
</t>
  </si>
  <si>
    <t xml:space="preserve">T-Mobile
ul. Witolda 6A
35-615 Rzeszów
</t>
  </si>
  <si>
    <t>100Gbit/s</t>
  </si>
  <si>
    <t>Pasmo Podstawowe</t>
  </si>
  <si>
    <t>Wartość brutto Abonamentu miesięcznego za świadczenie Usługi</t>
  </si>
  <si>
    <t>Abonament miesięczny netto za Usługę</t>
  </si>
  <si>
    <t>Formularz cenowy -   „Usługi transmisji danych 100Gbit/s i 10Gbit/s  pomiędzy Węzłami Centralnymi i Regionalnymi  OSE”</t>
  </si>
  <si>
    <t>UWAGA: kwotę znajdującą się na polu oznaczonym kolorem szarym, należy przenieść do odpowiedniej pozycji Formularza OFERTA</t>
  </si>
  <si>
    <t>LP</t>
  </si>
  <si>
    <r>
      <t xml:space="preserve">Formularz Cenowy - </t>
    </r>
    <r>
      <rPr>
        <b/>
        <i/>
        <sz val="10"/>
        <color theme="1"/>
        <rFont val="Calibri"/>
        <family val="2"/>
        <charset val="238"/>
        <scheme val="minor"/>
      </rPr>
      <t>„Usługi transmisji danych 100Gbit/s i 10Gbit/s  pomiędzy Węzłami Centralnymi i Regionalnymi  OSE”</t>
    </r>
  </si>
  <si>
    <r>
      <t>Formularz Cenowy -</t>
    </r>
    <r>
      <rPr>
        <b/>
        <i/>
        <sz val="10"/>
        <color theme="1"/>
        <rFont val="Calibri"/>
        <family val="2"/>
        <charset val="238"/>
        <scheme val="minor"/>
      </rPr>
      <t xml:space="preserve">  „Usługi transmisji danych 100Gbit/s i 10Gbit/s  pomiędzy Węzłami Centralnymi i Regionalnymi  OSE”</t>
    </r>
  </si>
  <si>
    <t>3x10GbE</t>
  </si>
  <si>
    <t>30Gbit/s</t>
  </si>
  <si>
    <t>n/d</t>
  </si>
  <si>
    <t xml:space="preserve">Budynek LIM, 
Al. Jerozolimskie 65/79,
 00-697, Warszawa, 
Piętro: -2, Pokój nr:  B2 027/28
Umiejscowienie ODF: Szafa NASK nr 35
</t>
  </si>
  <si>
    <t xml:space="preserve">CPD Inea, 
Wysogotowo, ul. Wierzbowa 84, 
62-081 Przeźmierowo.
</t>
  </si>
  <si>
    <t xml:space="preserve">CPD 3S
Katowice 
ul. Gospodarcza 12, 
40-032 Katowice
</t>
  </si>
  <si>
    <t>Suma abonamentów miesięcznych za pasmo podstawowe*</t>
  </si>
  <si>
    <t>*Suma abonamentów miesięcznych za pasmo podstawowe w okresie od „Terminu Uruchomienia Usługi” do dnia oznaczonego jako „Termin Zakończenia Usługi” zgodnie z definicją zawartą w Załączniku nr 4 i 5 do Zapytania ofertowego - Wzór Umowy (WU).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</si>
</sst>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2" borderId="25" xfId="0" applyNumberFormat="1" applyFill="1" applyBorder="1" applyAlignment="1" applyProtection="1">
      <alignment vertical="center"/>
      <protection locked="0"/>
    </xf>
    <xf numFmtId="4" fontId="0" fillId="2" borderId="26" xfId="0" applyNumberFormat="1" applyFill="1" applyBorder="1" applyAlignment="1" applyProtection="1">
      <alignment vertical="center"/>
      <protection locked="0"/>
    </xf>
    <xf numFmtId="4" fontId="0" fillId="2" borderId="27" xfId="0" applyNumberForma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165" fontId="0" fillId="0" borderId="0" xfId="0" applyNumberFormat="1"/>
    <xf numFmtId="2" fontId="11" fillId="0" borderId="0" xfId="0" applyNumberFormat="1" applyFont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0" fillId="0" borderId="3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1"/>
  <sheetViews>
    <sheetView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140625" customWidth="1"/>
    <col min="14" max="14" width="16.85546875" customWidth="1"/>
    <col min="15" max="15" width="11.5703125" bestFit="1" customWidth="1"/>
    <col min="16" max="16" width="12.5703125" bestFit="1" customWidth="1"/>
  </cols>
  <sheetData>
    <row r="2" spans="1:19" ht="15.75" customHeight="1" x14ac:dyDescent="0.25">
      <c r="A2" s="50" t="s">
        <v>45</v>
      </c>
      <c r="B2" s="51"/>
      <c r="C2" s="51"/>
      <c r="D2" s="51"/>
      <c r="E2" s="51"/>
      <c r="F2" s="51"/>
      <c r="G2" s="51"/>
      <c r="H2" s="51"/>
      <c r="I2" s="51"/>
    </row>
    <row r="3" spans="1:19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9" ht="18.75" customHeight="1" x14ac:dyDescent="0.25">
      <c r="A4" s="58" t="s">
        <v>29</v>
      </c>
      <c r="B4" s="58"/>
      <c r="C4" s="2">
        <f>A18</f>
        <v>1</v>
      </c>
      <c r="D4" s="2"/>
      <c r="E4" s="2"/>
      <c r="F4" s="2"/>
      <c r="G4" s="2"/>
      <c r="H4" s="2"/>
      <c r="I4" s="2"/>
    </row>
    <row r="5" spans="1:19" ht="23.25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47"/>
      <c r="N5" s="47"/>
    </row>
    <row r="6" spans="1:19" ht="22.5" customHeight="1" thickBot="1" x14ac:dyDescent="0.3">
      <c r="A6" s="52" t="s">
        <v>1</v>
      </c>
      <c r="B6" s="52"/>
      <c r="I6" s="79" t="s">
        <v>2</v>
      </c>
      <c r="J6" s="80"/>
      <c r="K6" s="80"/>
      <c r="L6" s="80"/>
    </row>
    <row r="7" spans="1:19" x14ac:dyDescent="0.25">
      <c r="A7" s="67"/>
      <c r="B7" s="68"/>
      <c r="C7" s="68"/>
      <c r="D7" s="68"/>
      <c r="E7" s="68"/>
      <c r="F7" s="68"/>
      <c r="G7" s="69"/>
      <c r="H7" s="3"/>
      <c r="I7" s="61" t="s">
        <v>26</v>
      </c>
      <c r="J7" s="62"/>
      <c r="K7" s="62"/>
      <c r="L7" s="63"/>
    </row>
    <row r="8" spans="1:19" ht="15.75" thickBot="1" x14ac:dyDescent="0.3">
      <c r="A8" s="70"/>
      <c r="B8" s="71"/>
      <c r="C8" s="71"/>
      <c r="D8" s="71"/>
      <c r="E8" s="71"/>
      <c r="F8" s="71"/>
      <c r="G8" s="72"/>
      <c r="H8" s="3"/>
      <c r="I8" s="64"/>
      <c r="J8" s="65"/>
      <c r="K8" s="65"/>
      <c r="L8" s="66"/>
      <c r="P8" s="26"/>
      <c r="Q8" s="26"/>
      <c r="R8" s="26"/>
      <c r="S8" s="26"/>
    </row>
    <row r="9" spans="1:19" x14ac:dyDescent="0.25">
      <c r="A9" s="1"/>
    </row>
    <row r="10" spans="1:19" ht="15.75" thickBot="1" x14ac:dyDescent="0.3"/>
    <row r="11" spans="1:19" ht="15.75" thickBot="1" x14ac:dyDescent="0.3">
      <c r="F11" s="4" t="s">
        <v>21</v>
      </c>
      <c r="G11" s="5" t="s">
        <v>22</v>
      </c>
      <c r="H11" s="6" t="s">
        <v>20</v>
      </c>
    </row>
    <row r="12" spans="1:19" ht="23.25" customHeight="1" thickBot="1" x14ac:dyDescent="0.3">
      <c r="A12" s="59" t="s">
        <v>56</v>
      </c>
      <c r="B12" s="60"/>
      <c r="C12" s="60"/>
      <c r="D12" s="60"/>
      <c r="E12" s="60"/>
      <c r="F12" s="7">
        <f>ROUND((J18+J19)*I18,2)+ROUND(J20*I20,2)</f>
        <v>0</v>
      </c>
      <c r="G12" s="7">
        <f>(K18+K19)*I18+K20*I20</f>
        <v>0</v>
      </c>
      <c r="H12" s="8">
        <f>ROUND(F12+G12,2)</f>
        <v>0</v>
      </c>
      <c r="I12" s="54" t="s">
        <v>46</v>
      </c>
      <c r="J12" s="55"/>
      <c r="K12" s="55"/>
      <c r="L12" s="55"/>
    </row>
    <row r="13" spans="1:19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9" ht="23.25" customHeight="1" thickTop="1" x14ac:dyDescent="0.25">
      <c r="A14" s="22"/>
      <c r="E14" s="73"/>
      <c r="F14" s="74"/>
      <c r="G14" s="74"/>
      <c r="H14" s="75"/>
      <c r="I14" s="25"/>
    </row>
    <row r="15" spans="1:19" ht="23.25" customHeight="1" thickBot="1" x14ac:dyDescent="0.3">
      <c r="D15" s="23" t="s">
        <v>27</v>
      </c>
      <c r="E15" s="76"/>
      <c r="F15" s="77"/>
      <c r="G15" s="77"/>
      <c r="H15" s="78"/>
      <c r="I15" s="56" t="s">
        <v>28</v>
      </c>
      <c r="J15" s="57"/>
      <c r="K15" s="57"/>
      <c r="L15" s="57"/>
      <c r="M15" s="24"/>
      <c r="N15" s="24"/>
    </row>
    <row r="16" spans="1:19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6" ht="77.25" customHeight="1" thickBot="1" x14ac:dyDescent="0.3">
      <c r="A17" s="15" t="s">
        <v>11</v>
      </c>
      <c r="B17" s="16" t="s">
        <v>47</v>
      </c>
      <c r="C17" s="16" t="s">
        <v>3</v>
      </c>
      <c r="D17" s="16" t="s">
        <v>4</v>
      </c>
      <c r="E17" s="16" t="s">
        <v>5</v>
      </c>
      <c r="F17" s="16" t="s">
        <v>42</v>
      </c>
      <c r="G17" s="16" t="s">
        <v>7</v>
      </c>
      <c r="H17" s="16" t="s">
        <v>8</v>
      </c>
      <c r="I17" s="16" t="s">
        <v>17</v>
      </c>
      <c r="J17" s="16" t="s">
        <v>44</v>
      </c>
      <c r="K17" s="16" t="s">
        <v>18</v>
      </c>
      <c r="L17" s="17" t="s">
        <v>43</v>
      </c>
    </row>
    <row r="18" spans="1:16" ht="51" x14ac:dyDescent="0.25">
      <c r="A18" s="36">
        <v>1</v>
      </c>
      <c r="B18" s="10">
        <v>1</v>
      </c>
      <c r="C18" s="11" t="s">
        <v>13</v>
      </c>
      <c r="D18" s="11" t="s">
        <v>12</v>
      </c>
      <c r="E18" s="9" t="s">
        <v>9</v>
      </c>
      <c r="F18" s="9" t="s">
        <v>41</v>
      </c>
      <c r="G18" s="12">
        <v>43739</v>
      </c>
      <c r="H18" s="12">
        <v>44712</v>
      </c>
      <c r="I18" s="28">
        <v>32</v>
      </c>
      <c r="J18" s="32"/>
      <c r="K18" s="30">
        <f>ROUND(J18*0.23,2)</f>
        <v>0</v>
      </c>
      <c r="L18" s="37">
        <f t="shared" ref="L18:L19" si="0">ROUND(J18,2)+K18</f>
        <v>0</v>
      </c>
    </row>
    <row r="19" spans="1:16" ht="51" x14ac:dyDescent="0.25">
      <c r="A19" s="36">
        <v>1</v>
      </c>
      <c r="B19" s="10">
        <v>2</v>
      </c>
      <c r="C19" s="11" t="s">
        <v>13</v>
      </c>
      <c r="D19" s="11" t="s">
        <v>14</v>
      </c>
      <c r="E19" s="9" t="s">
        <v>9</v>
      </c>
      <c r="F19" s="9" t="str">
        <f>F18</f>
        <v>100Gbit/s</v>
      </c>
      <c r="G19" s="12">
        <v>43739</v>
      </c>
      <c r="H19" s="12">
        <f>H18</f>
        <v>44712</v>
      </c>
      <c r="I19" s="28">
        <v>32</v>
      </c>
      <c r="J19" s="32"/>
      <c r="K19" s="30">
        <f t="shared" ref="K19" si="1">ROUND(J19*0.23,2)</f>
        <v>0</v>
      </c>
      <c r="L19" s="37">
        <f t="shared" si="0"/>
        <v>0</v>
      </c>
    </row>
    <row r="20" spans="1:16" ht="51.75" thickBot="1" x14ac:dyDescent="0.3">
      <c r="A20" s="38">
        <v>1</v>
      </c>
      <c r="B20" s="39">
        <v>3</v>
      </c>
      <c r="C20" s="40" t="s">
        <v>14</v>
      </c>
      <c r="D20" s="40" t="s">
        <v>12</v>
      </c>
      <c r="E20" s="41" t="s">
        <v>9</v>
      </c>
      <c r="F20" s="41" t="str">
        <f>F19</f>
        <v>100Gbit/s</v>
      </c>
      <c r="G20" s="42">
        <v>43616</v>
      </c>
      <c r="H20" s="42">
        <f>H19</f>
        <v>44712</v>
      </c>
      <c r="I20" s="43">
        <v>36</v>
      </c>
      <c r="J20" s="33"/>
      <c r="K20" s="44">
        <f>ROUND(J20*0.23,2)</f>
        <v>0</v>
      </c>
      <c r="L20" s="45">
        <f>ROUND(J20,2)+K20</f>
        <v>0</v>
      </c>
    </row>
    <row r="21" spans="1:16" x14ac:dyDescent="0.25">
      <c r="N21" s="46"/>
      <c r="O21" s="46"/>
      <c r="P21" s="46"/>
    </row>
  </sheetData>
  <sheetProtection algorithmName="SHA-512" hashValue="/3Dqam39Ce/er+jgYFKz6sozK2q15tlCy0tqbMXeWoQqYV0sz9kXaK7eUW1BH62gXQCQzGO/FCfGdwwu79G4OQ==" saltValue="O3UK1NBLXuAiRdvJFHWNXA==" spinCount="100000" sheet="1" objects="1" scenarios="1" formatCells="0" formatColumns="0" formatRows="0" autoFilter="0"/>
  <mergeCells count="12">
    <mergeCell ref="A2:I3"/>
    <mergeCell ref="A6:B6"/>
    <mergeCell ref="A5:L5"/>
    <mergeCell ref="I12:L12"/>
    <mergeCell ref="I15:L15"/>
    <mergeCell ref="A4:B4"/>
    <mergeCell ref="A12:E12"/>
    <mergeCell ref="I7:L8"/>
    <mergeCell ref="A7:G8"/>
    <mergeCell ref="E14:H15"/>
    <mergeCell ref="I6:L6"/>
    <mergeCell ref="A13:H13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AC8D-2DC1-4594-9F2C-916487347F90}">
  <sheetPr>
    <pageSetUpPr fitToPage="1"/>
  </sheetPr>
  <dimension ref="A2:Q19"/>
  <sheetViews>
    <sheetView tabSelected="1"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3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48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2</v>
      </c>
      <c r="D4" s="2"/>
      <c r="E4" s="2"/>
      <c r="F4" s="2"/>
      <c r="G4" s="2"/>
      <c r="H4" s="2"/>
      <c r="I4" s="2"/>
    </row>
    <row r="5" spans="1:17" ht="23.2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2</v>
      </c>
      <c r="B18" s="13">
        <v>1</v>
      </c>
      <c r="C18" s="13" t="s">
        <v>30</v>
      </c>
      <c r="D18" s="13" t="s">
        <v>12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43616</v>
      </c>
      <c r="J18" s="14">
        <v>44712</v>
      </c>
      <c r="K18" s="27">
        <v>36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38.25" x14ac:dyDescent="0.25">
      <c r="A19" s="9">
        <v>2</v>
      </c>
      <c r="B19" s="9">
        <v>2</v>
      </c>
      <c r="C19" s="9" t="s">
        <v>31</v>
      </c>
      <c r="D19" s="9" t="s">
        <v>13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43739</v>
      </c>
      <c r="J19" s="12">
        <f>J18</f>
        <v>44712</v>
      </c>
      <c r="K19" s="28">
        <v>32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89wVqCYlof2e1V2gGFjPyT0J1ShNotXr3rTOv0/NTAwnPUbsIplRM+Ww5O5nr/5ktkzTM/ekIWxT6WYgY/YbfQ==" saltValue="sVmj23zhsK9T4m4dXnltOw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EB86-D2F4-46F4-8F6E-7428DFB80A7B}">
  <sheetPr>
    <pageSetUpPr fitToPage="1"/>
  </sheetPr>
  <dimension ref="A2:Q19"/>
  <sheetViews>
    <sheetView view="pageBreakPreview" zoomScale="70" zoomScaleNormal="100" zoomScaleSheetLayoutView="70" workbookViewId="0">
      <selection activeCell="C16" sqref="C16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3</v>
      </c>
      <c r="D4" s="2"/>
      <c r="E4" s="2"/>
      <c r="F4" s="2"/>
      <c r="G4" s="2"/>
      <c r="H4" s="2"/>
      <c r="I4" s="2"/>
    </row>
    <row r="5" spans="1:17" ht="23.2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3</v>
      </c>
      <c r="B18" s="13">
        <v>3</v>
      </c>
      <c r="C18" s="13" t="s">
        <v>36</v>
      </c>
      <c r="D18" s="13" t="s">
        <v>13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43739</v>
      </c>
      <c r="J18" s="14">
        <v>44712</v>
      </c>
      <c r="K18" s="27">
        <v>32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3</v>
      </c>
      <c r="B19" s="9">
        <v>4</v>
      </c>
      <c r="C19" s="9" t="str">
        <f>C18</f>
        <v xml:space="preserve">T-Mobile 
ul. Szczecińska 49  
80-392 Gdańsk, 
</v>
      </c>
      <c r="D19" s="9" t="s">
        <v>12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jXEmDJrPW3V3CpxkTUEb6QDQUzvwWxZmjzgZU1MeovQp88wLMS8apsWQVYa+/4gZRU7jV8Vpn0m7k77y1XVV8A==" saltValue="X84izFVR2Onz8qOayiQwQQ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2F1D-2657-44C7-B11A-EBA7A79F9571}">
  <sheetPr>
    <pageSetUpPr fitToPage="1"/>
  </sheetPr>
  <dimension ref="A2:Q19"/>
  <sheetViews>
    <sheetView view="pageBreakPreview" zoomScale="70" zoomScaleNormal="100" zoomScaleSheetLayoutView="70" workbookViewId="0">
      <selection activeCell="C16" sqref="C16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4</v>
      </c>
      <c r="D4" s="2"/>
      <c r="E4" s="2"/>
      <c r="F4" s="2"/>
      <c r="G4" s="2"/>
      <c r="H4" s="2"/>
      <c r="I4" s="2"/>
    </row>
    <row r="5" spans="1:17" ht="23.2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4</v>
      </c>
      <c r="B18" s="13">
        <v>5</v>
      </c>
      <c r="C18" s="13" t="s">
        <v>37</v>
      </c>
      <c r="D18" s="13" t="s">
        <v>13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43739</v>
      </c>
      <c r="J18" s="14">
        <v>44712</v>
      </c>
      <c r="K18" s="27">
        <v>32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4</v>
      </c>
      <c r="B19" s="9">
        <v>6</v>
      </c>
      <c r="C19" s="9" t="str">
        <f>C18</f>
        <v xml:space="preserve">EXEA 
ul. Włocławska 167 
 87-100 Toruń
</v>
      </c>
      <c r="D19" s="9" t="s">
        <v>12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Ijpmci4vEFnM7AgvwAx6ot35bej8LdC+X59XVBFyQxx8YvMk3pJJ/Yq8u6MjIGkubgDesblP92FOxaB17AIvMw==" saltValue="D1RMDY+X80yPZFwJKCmfTQ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CB58-B0E4-4FF7-AF29-B399D4C3D965}">
  <sheetPr>
    <pageSetUpPr fitToPage="1"/>
  </sheetPr>
  <dimension ref="A2:Q19"/>
  <sheetViews>
    <sheetView view="pageBreakPreview" zoomScale="70" zoomScaleNormal="100" zoomScaleSheetLayoutView="70" workbookViewId="0">
      <selection activeCell="C16" sqref="C16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5</v>
      </c>
      <c r="D4" s="2"/>
      <c r="E4" s="2"/>
      <c r="F4" s="2"/>
      <c r="G4" s="2"/>
      <c r="H4" s="2"/>
      <c r="I4" s="2"/>
    </row>
    <row r="5" spans="1:17" ht="23.2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5</v>
      </c>
      <c r="B18" s="13">
        <v>7</v>
      </c>
      <c r="C18" s="13" t="s">
        <v>38</v>
      </c>
      <c r="D18" s="13" t="s">
        <v>12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43616</v>
      </c>
      <c r="J18" s="14">
        <v>44712</v>
      </c>
      <c r="K18" s="27">
        <v>36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5</v>
      </c>
      <c r="B19" s="9">
        <v>8</v>
      </c>
      <c r="C19" s="9" t="str">
        <f>C18</f>
        <v xml:space="preserve">T-Mobile 
ul. Na ostatnim groszu 112a 
50-001 Wrocław
</v>
      </c>
      <c r="D19" s="9" t="s">
        <v>14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QLvcJOQZWQ+aqboupiPpe8Wx/qLx8Y97wekIrCTsrUAoHIkAmwGy1LsAvj5ZymEsWNTRtMZSuXMAK4hjAhLiQg==" saltValue="LdNkuS5jBtiGAoVtpXmXHg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2F58-1FC9-4BD2-8BF3-40260CA35EF9}">
  <sheetPr>
    <pageSetUpPr fitToPage="1"/>
  </sheetPr>
  <dimension ref="A2:Q19"/>
  <sheetViews>
    <sheetView view="pageBreakPreview" zoomScale="70" zoomScaleNormal="100" zoomScaleSheetLayoutView="70" workbookViewId="0">
      <selection activeCell="C16" sqref="C16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6</v>
      </c>
      <c r="D4" s="2"/>
      <c r="E4" s="2"/>
      <c r="F4" s="2"/>
      <c r="G4" s="2"/>
      <c r="H4" s="2"/>
      <c r="I4" s="2"/>
    </row>
    <row r="5" spans="1:17" ht="23.2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6</v>
      </c>
      <c r="B18" s="13">
        <v>9</v>
      </c>
      <c r="C18" s="13" t="s">
        <v>39</v>
      </c>
      <c r="D18" s="13" t="s">
        <v>14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43616</v>
      </c>
      <c r="J18" s="14">
        <v>44712</v>
      </c>
      <c r="K18" s="27">
        <v>36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6</v>
      </c>
      <c r="B19" s="9">
        <v>10</v>
      </c>
      <c r="C19" s="9" t="str">
        <f>C18</f>
        <v xml:space="preserve">T-Mobile
ul. Albatrosów 16b,
30-716 Kraków
</v>
      </c>
      <c r="D19" s="9" t="s">
        <v>13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43739</v>
      </c>
      <c r="J19" s="12">
        <f>J18</f>
        <v>44712</v>
      </c>
      <c r="K19" s="28">
        <v>32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i5MZHwazP4Ut1SriG8pfsvowolfv5r6ICm/Ju6bPcUKVplKbicBg1v23cPiko2N30k7/XN+F4RxfVYte6XtqvQ==" saltValue="OVjBgXoYWHAArKk2lDBP8Q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AB58-6A31-42CD-B5D4-7A9F35E5C928}">
  <sheetPr>
    <pageSetUpPr fitToPage="1"/>
  </sheetPr>
  <dimension ref="A2:Q19"/>
  <sheetViews>
    <sheetView view="pageBreakPreview" zoomScale="70" zoomScaleNormal="100" zoomScaleSheetLayoutView="70" workbookViewId="0">
      <selection activeCell="C16" sqref="C16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7</v>
      </c>
      <c r="D4" s="2"/>
      <c r="E4" s="2"/>
      <c r="F4" s="2"/>
      <c r="G4" s="2"/>
      <c r="H4" s="2"/>
      <c r="I4" s="2"/>
    </row>
    <row r="5" spans="1:17" ht="23.2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51" x14ac:dyDescent="0.25">
      <c r="A18" s="13">
        <v>7</v>
      </c>
      <c r="B18" s="13">
        <v>11</v>
      </c>
      <c r="C18" s="13" t="s">
        <v>40</v>
      </c>
      <c r="D18" s="13" t="s">
        <v>13</v>
      </c>
      <c r="E18" s="34" t="s">
        <v>34</v>
      </c>
      <c r="F18" s="13" t="s">
        <v>10</v>
      </c>
      <c r="G18" s="13" t="str">
        <f>F18</f>
        <v>10Gbit/s</v>
      </c>
      <c r="H18" s="13" t="s">
        <v>35</v>
      </c>
      <c r="I18" s="35">
        <v>43739</v>
      </c>
      <c r="J18" s="14">
        <v>44712</v>
      </c>
      <c r="K18" s="27">
        <v>32</v>
      </c>
      <c r="L18" s="31"/>
      <c r="M18" s="29">
        <f>ROUND(L18*0.23,2)</f>
        <v>0</v>
      </c>
      <c r="N18" s="18">
        <f>ROUND(L18,2)+M18</f>
        <v>0</v>
      </c>
      <c r="O18" s="18">
        <f>L18</f>
        <v>0</v>
      </c>
      <c r="P18" s="18">
        <f>M18</f>
        <v>0</v>
      </c>
      <c r="Q18" s="18">
        <f>N18</f>
        <v>0</v>
      </c>
    </row>
    <row r="19" spans="1:17" ht="51" x14ac:dyDescent="0.25">
      <c r="A19" s="9">
        <v>7</v>
      </c>
      <c r="B19" s="9">
        <v>12</v>
      </c>
      <c r="C19" s="9" t="str">
        <f>C18</f>
        <v xml:space="preserve">T-Mobile
ul. Witolda 6A
35-615 Rzeszów
</v>
      </c>
      <c r="D19" s="9" t="s">
        <v>14</v>
      </c>
      <c r="E19" s="9" t="str">
        <f>E18</f>
        <v>10GbE</v>
      </c>
      <c r="F19" s="9" t="str">
        <f>F18</f>
        <v>10Gbit/s</v>
      </c>
      <c r="G19" s="9" t="str">
        <f>F19</f>
        <v>10Gbit/s</v>
      </c>
      <c r="H19" s="9" t="s">
        <v>35</v>
      </c>
      <c r="I19" s="12">
        <v>43616</v>
      </c>
      <c r="J19" s="12">
        <f>J18</f>
        <v>44712</v>
      </c>
      <c r="K19" s="28">
        <v>36</v>
      </c>
      <c r="L19" s="32"/>
      <c r="M19" s="30">
        <f t="shared" ref="M19" si="0">ROUND(L19*0.23,2)</f>
        <v>0</v>
      </c>
      <c r="N19" s="19">
        <f>ROUND(L19,2)+M19</f>
        <v>0</v>
      </c>
      <c r="O19" s="19">
        <f t="shared" ref="O19:Q19" si="1">L19</f>
        <v>0</v>
      </c>
      <c r="P19" s="19">
        <f t="shared" si="1"/>
        <v>0</v>
      </c>
      <c r="Q19" s="19">
        <f t="shared" si="1"/>
        <v>0</v>
      </c>
    </row>
  </sheetData>
  <sheetProtection algorithmName="SHA-512" hashValue="AyGJQ4XLwsPeqe7OrtOLXrTlvAu/lyro8cKjdlMxWIAzn/XnGZav40Q95qsx+m4M8uxiXAutKDxoyPLLAfeDLA==" saltValue="VXUkqggwws75Ph0sw6OIZw==" spinCount="100000" sheet="1" objects="1" scenarios="1" formatCells="0" formatColumns="0" formatRows="0" autoFilter="0"/>
  <mergeCells count="12">
    <mergeCell ref="A12:E12"/>
    <mergeCell ref="E14:H15"/>
    <mergeCell ref="I12:P12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5B579-3A1B-4621-8D99-2B12DC8838C2}">
  <sheetPr>
    <pageSetUpPr fitToPage="1"/>
  </sheetPr>
  <dimension ref="A2:Q19"/>
  <sheetViews>
    <sheetView view="pageBreakPreview" topLeftCell="A10" zoomScaleNormal="100" zoomScaleSheetLayoutView="100" workbookViewId="0">
      <selection activeCell="I15" sqref="I15:P15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1"/>
    </row>
    <row r="3" spans="1:17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7" ht="18.75" customHeight="1" x14ac:dyDescent="0.25">
      <c r="A4" s="58" t="s">
        <v>29</v>
      </c>
      <c r="B4" s="58"/>
      <c r="C4" s="2">
        <v>8</v>
      </c>
      <c r="D4" s="2"/>
      <c r="E4" s="2"/>
      <c r="F4" s="2"/>
      <c r="G4" s="2"/>
      <c r="H4" s="2"/>
      <c r="I4" s="2"/>
    </row>
    <row r="5" spans="1:17" ht="23.25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22.5" customHeight="1" thickBot="1" x14ac:dyDescent="0.3">
      <c r="A6" s="52" t="s">
        <v>1</v>
      </c>
      <c r="B6" s="52"/>
      <c r="K6" s="79" t="s">
        <v>2</v>
      </c>
      <c r="L6" s="80"/>
      <c r="M6" s="80"/>
      <c r="N6" s="80"/>
      <c r="O6" s="80"/>
    </row>
    <row r="7" spans="1:17" x14ac:dyDescent="0.25">
      <c r="A7" s="67"/>
      <c r="B7" s="68"/>
      <c r="C7" s="68"/>
      <c r="D7" s="68"/>
      <c r="E7" s="68"/>
      <c r="F7" s="68"/>
      <c r="G7" s="69"/>
      <c r="H7" s="3"/>
      <c r="I7" s="3"/>
      <c r="K7" s="61" t="s">
        <v>26</v>
      </c>
      <c r="L7" s="62"/>
      <c r="M7" s="62"/>
      <c r="N7" s="62"/>
      <c r="O7" s="62"/>
      <c r="P7" s="62"/>
      <c r="Q7" s="63"/>
    </row>
    <row r="8" spans="1:17" ht="15.75" thickBot="1" x14ac:dyDescent="0.3">
      <c r="A8" s="70"/>
      <c r="B8" s="71"/>
      <c r="C8" s="71"/>
      <c r="D8" s="71"/>
      <c r="E8" s="71"/>
      <c r="F8" s="71"/>
      <c r="G8" s="72"/>
      <c r="H8" s="3"/>
      <c r="I8" s="3"/>
      <c r="K8" s="64"/>
      <c r="L8" s="65"/>
      <c r="M8" s="65"/>
      <c r="N8" s="65"/>
      <c r="O8" s="65"/>
      <c r="P8" s="65"/>
      <c r="Q8" s="66"/>
    </row>
    <row r="9" spans="1:17" x14ac:dyDescent="0.25">
      <c r="A9" s="1"/>
    </row>
    <row r="10" spans="1:17" ht="15.75" thickBot="1" x14ac:dyDescent="0.3"/>
    <row r="11" spans="1:17" ht="15.75" thickBot="1" x14ac:dyDescent="0.3">
      <c r="F11" s="4" t="s">
        <v>21</v>
      </c>
      <c r="G11" s="5" t="s">
        <v>22</v>
      </c>
      <c r="H11" s="6" t="s">
        <v>20</v>
      </c>
    </row>
    <row r="12" spans="1:17" ht="23.25" customHeight="1" thickBot="1" x14ac:dyDescent="0.3">
      <c r="A12" s="59" t="s">
        <v>56</v>
      </c>
      <c r="B12" s="60"/>
      <c r="C12" s="60"/>
      <c r="D12" s="60"/>
      <c r="E12" s="60"/>
      <c r="F12" s="7">
        <f>K18*ROUND(L18,2)+K19*ROUND(L19,2)</f>
        <v>0</v>
      </c>
      <c r="G12" s="7">
        <f>K18*M18+K19*M19</f>
        <v>0</v>
      </c>
      <c r="H12" s="8">
        <f>ROUND(F12+G12,2)</f>
        <v>0</v>
      </c>
      <c r="I12" s="55" t="s">
        <v>46</v>
      </c>
      <c r="J12" s="55"/>
      <c r="K12" s="55"/>
      <c r="L12" s="55"/>
      <c r="M12" s="55"/>
      <c r="N12" s="55"/>
      <c r="O12" s="55"/>
      <c r="P12" s="55"/>
    </row>
    <row r="13" spans="1:17" ht="25.5" customHeight="1" thickBot="1" x14ac:dyDescent="0.3">
      <c r="A13" s="81" t="s">
        <v>57</v>
      </c>
      <c r="B13" s="81"/>
      <c r="C13" s="81"/>
      <c r="D13" s="81"/>
      <c r="E13" s="81"/>
      <c r="F13" s="81"/>
      <c r="G13" s="81"/>
      <c r="H13" s="81"/>
      <c r="I13" s="26"/>
      <c r="J13" s="26"/>
      <c r="K13" s="26"/>
      <c r="L13" s="26"/>
    </row>
    <row r="14" spans="1:17" ht="23.25" customHeight="1" thickTop="1" x14ac:dyDescent="0.25">
      <c r="A14" s="22"/>
      <c r="E14" s="73"/>
      <c r="F14" s="74"/>
      <c r="G14" s="74"/>
      <c r="H14" s="75"/>
      <c r="I14" s="25"/>
    </row>
    <row r="15" spans="1:17" ht="23.25" customHeight="1" thickBot="1" x14ac:dyDescent="0.3">
      <c r="D15" s="23" t="s">
        <v>27</v>
      </c>
      <c r="E15" s="76"/>
      <c r="F15" s="77"/>
      <c r="G15" s="77"/>
      <c r="H15" s="78"/>
      <c r="I15" s="57" t="s">
        <v>28</v>
      </c>
      <c r="J15" s="57"/>
      <c r="K15" s="57"/>
      <c r="L15" s="57"/>
      <c r="M15" s="57"/>
      <c r="N15" s="57"/>
      <c r="O15" s="57"/>
      <c r="P15" s="57"/>
    </row>
    <row r="16" spans="1:17" ht="23.25" customHeight="1" thickTop="1" thickBot="1" x14ac:dyDescent="0.3">
      <c r="A16" s="20"/>
      <c r="B16" s="20"/>
      <c r="C16" s="20"/>
      <c r="E16" s="20"/>
      <c r="F16" s="21"/>
      <c r="G16" s="21"/>
      <c r="H16" s="21"/>
    </row>
    <row r="17" spans="1:17" ht="77.25" customHeight="1" thickBot="1" x14ac:dyDescent="0.3">
      <c r="A17" s="15" t="s">
        <v>11</v>
      </c>
      <c r="B17" s="16" t="s">
        <v>47</v>
      </c>
      <c r="C17" s="16" t="s">
        <v>32</v>
      </c>
      <c r="D17" s="16" t="s">
        <v>33</v>
      </c>
      <c r="E17" s="16" t="s">
        <v>5</v>
      </c>
      <c r="F17" s="16" t="s">
        <v>6</v>
      </c>
      <c r="G17" s="16" t="s">
        <v>15</v>
      </c>
      <c r="H17" s="16" t="s">
        <v>16</v>
      </c>
      <c r="I17" s="16" t="s">
        <v>7</v>
      </c>
      <c r="J17" s="16" t="s">
        <v>8</v>
      </c>
      <c r="K17" s="16" t="s">
        <v>17</v>
      </c>
      <c r="L17" s="16" t="s">
        <v>23</v>
      </c>
      <c r="M17" s="16" t="s">
        <v>18</v>
      </c>
      <c r="N17" s="16" t="s">
        <v>19</v>
      </c>
      <c r="O17" s="16" t="s">
        <v>24</v>
      </c>
      <c r="P17" s="16" t="s">
        <v>18</v>
      </c>
      <c r="Q17" s="17" t="s">
        <v>25</v>
      </c>
    </row>
    <row r="18" spans="1:17" ht="84.75" customHeight="1" x14ac:dyDescent="0.25">
      <c r="A18" s="13">
        <v>8</v>
      </c>
      <c r="B18" s="13">
        <v>13</v>
      </c>
      <c r="C18" s="13" t="s">
        <v>53</v>
      </c>
      <c r="D18" s="13" t="s">
        <v>54</v>
      </c>
      <c r="E18" s="34" t="s">
        <v>50</v>
      </c>
      <c r="F18" s="13" t="s">
        <v>51</v>
      </c>
      <c r="G18" s="13" t="s">
        <v>52</v>
      </c>
      <c r="H18" s="13" t="s">
        <v>52</v>
      </c>
      <c r="I18" s="35">
        <v>43616</v>
      </c>
      <c r="J18" s="14">
        <v>43738</v>
      </c>
      <c r="K18" s="27">
        <v>4</v>
      </c>
      <c r="L18" s="31"/>
      <c r="M18" s="29">
        <f>ROUND(L18*0.23,2)</f>
        <v>0</v>
      </c>
      <c r="N18" s="18">
        <f>ROUND(L18,2)+M18</f>
        <v>0</v>
      </c>
      <c r="O18" s="48" t="s">
        <v>52</v>
      </c>
      <c r="P18" s="48" t="s">
        <v>52</v>
      </c>
      <c r="Q18" s="48" t="s">
        <v>52</v>
      </c>
    </row>
    <row r="19" spans="1:17" ht="86.25" customHeight="1" x14ac:dyDescent="0.25">
      <c r="A19" s="9">
        <v>8</v>
      </c>
      <c r="B19" s="9">
        <v>14</v>
      </c>
      <c r="C19" s="9" t="str">
        <f>C18</f>
        <v xml:space="preserve">Budynek LIM, 
Al. Jerozolimskie 65/79,
 00-697, Warszawa, 
Piętro: -2, Pokój nr:  B2 027/28
Umiejscowienie ODF: Szafa NASK nr 35
</v>
      </c>
      <c r="D19" s="9" t="s">
        <v>55</v>
      </c>
      <c r="E19" s="9" t="str">
        <f>E18</f>
        <v>3x10GbE</v>
      </c>
      <c r="F19" s="9" t="str">
        <f>F18</f>
        <v>30Gbit/s</v>
      </c>
      <c r="G19" s="9" t="s">
        <v>52</v>
      </c>
      <c r="H19" s="9" t="s">
        <v>52</v>
      </c>
      <c r="I19" s="12">
        <v>43616</v>
      </c>
      <c r="J19" s="12">
        <f>J18</f>
        <v>43738</v>
      </c>
      <c r="K19" s="28">
        <v>4</v>
      </c>
      <c r="L19" s="32"/>
      <c r="M19" s="30">
        <f t="shared" ref="M19" si="0">ROUND(L19*0.23,2)</f>
        <v>0</v>
      </c>
      <c r="N19" s="19">
        <f>ROUND(L19,2)+M19</f>
        <v>0</v>
      </c>
      <c r="O19" s="49" t="s">
        <v>52</v>
      </c>
      <c r="P19" s="49" t="s">
        <v>52</v>
      </c>
      <c r="Q19" s="49" t="s">
        <v>52</v>
      </c>
    </row>
  </sheetData>
  <sheetProtection algorithmName="SHA-512" hashValue="VfRMXSMh9CzU+xqnXLXacaHrkYFrsaF3pFAKHbcDNb6ftqQk/5QYKraTI5ituPfo2RPhNAHQgh+QfVaxNgCQjw==" saltValue="RSfF5J/IkLs1gxpzqmdAHw==" spinCount="100000" sheet="1" objects="1" scenarios="1" formatCells="0" formatColumns="0" formatRows="0" autoFilter="0"/>
  <mergeCells count="12">
    <mergeCell ref="A12:E12"/>
    <mergeCell ref="I12:P12"/>
    <mergeCell ref="E14:H15"/>
    <mergeCell ref="I15:P15"/>
    <mergeCell ref="A2:I3"/>
    <mergeCell ref="A4:B4"/>
    <mergeCell ref="A5:Q5"/>
    <mergeCell ref="A6:B6"/>
    <mergeCell ref="K6:O6"/>
    <mergeCell ref="A7:G8"/>
    <mergeCell ref="K7:Q8"/>
    <mergeCell ref="A13:H13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'1'!Obszar_wydruku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2019-03-18T11:52:24Z</dcterms:modified>
</cp:coreProperties>
</file>