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54B32943-DAEF-4E55-A8F5-15A73DBF6123}" xr6:coauthVersionLast="40" xr6:coauthVersionMax="40" xr10:uidLastSave="{00000000-0000-0000-0000-000000000000}"/>
  <bookViews>
    <workbookView xWindow="0" yWindow="0" windowWidth="22260" windowHeight="12645" activeTab="6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'1'!$A$1:$Q$22</definedName>
    <definedName name="_xlnm.Print_Area" localSheetId="1">'2'!$A$1:$Q$19</definedName>
    <definedName name="_xlnm.Print_Area" localSheetId="2">'3'!$A$1:$Q$19</definedName>
    <definedName name="_xlnm.Print_Area" localSheetId="3">'4'!$A$1:$Q$19</definedName>
    <definedName name="_xlnm.Print_Area" localSheetId="4">'5'!$A$1:$Q$19</definedName>
    <definedName name="_xlnm.Print_Area" localSheetId="5">'6'!$A$1:$Q$19</definedName>
    <definedName name="_xlnm.Print_Area" localSheetId="6">'7'!$A$1:$Q$19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7" l="1"/>
  <c r="M19" i="7"/>
  <c r="P19" i="7" s="1"/>
  <c r="J19" i="7"/>
  <c r="F19" i="7"/>
  <c r="G19" i="7" s="1"/>
  <c r="E19" i="7"/>
  <c r="C19" i="7"/>
  <c r="O18" i="7"/>
  <c r="M18" i="7"/>
  <c r="G12" i="7" s="1"/>
  <c r="G18" i="7"/>
  <c r="F12" i="7"/>
  <c r="O19" i="6"/>
  <c r="N19" i="6"/>
  <c r="Q19" i="6" s="1"/>
  <c r="M19" i="6"/>
  <c r="P19" i="6" s="1"/>
  <c r="J19" i="6"/>
  <c r="F19" i="6"/>
  <c r="G19" i="6" s="1"/>
  <c r="E19" i="6"/>
  <c r="C19" i="6"/>
  <c r="O18" i="6"/>
  <c r="N18" i="6"/>
  <c r="Q18" i="6" s="1"/>
  <c r="M18" i="6"/>
  <c r="P18" i="6" s="1"/>
  <c r="G18" i="6"/>
  <c r="F12" i="6"/>
  <c r="O19" i="5"/>
  <c r="M19" i="5"/>
  <c r="P19" i="5" s="1"/>
  <c r="J19" i="5"/>
  <c r="F19" i="5"/>
  <c r="G19" i="5" s="1"/>
  <c r="E19" i="5"/>
  <c r="C19" i="5"/>
  <c r="P18" i="5"/>
  <c r="O18" i="5"/>
  <c r="N18" i="5"/>
  <c r="Q18" i="5" s="1"/>
  <c r="M18" i="5"/>
  <c r="G12" i="5" s="1"/>
  <c r="G18" i="5"/>
  <c r="F12" i="5"/>
  <c r="O19" i="4"/>
  <c r="N19" i="4"/>
  <c r="Q19" i="4" s="1"/>
  <c r="M19" i="4"/>
  <c r="P19" i="4" s="1"/>
  <c r="J19" i="4"/>
  <c r="F19" i="4"/>
  <c r="G19" i="4" s="1"/>
  <c r="E19" i="4"/>
  <c r="C19" i="4"/>
  <c r="O18" i="4"/>
  <c r="N18" i="4"/>
  <c r="Q18" i="4" s="1"/>
  <c r="M18" i="4"/>
  <c r="P18" i="4" s="1"/>
  <c r="G18" i="4"/>
  <c r="F12" i="4"/>
  <c r="C19" i="3"/>
  <c r="O19" i="3"/>
  <c r="M19" i="3"/>
  <c r="P19" i="3" s="1"/>
  <c r="J19" i="3"/>
  <c r="F19" i="3"/>
  <c r="G19" i="3" s="1"/>
  <c r="E19" i="3"/>
  <c r="O18" i="3"/>
  <c r="M18" i="3"/>
  <c r="P18" i="3" s="1"/>
  <c r="G18" i="3"/>
  <c r="F12" i="3"/>
  <c r="O19" i="2"/>
  <c r="M19" i="2"/>
  <c r="P19" i="2" s="1"/>
  <c r="O18" i="2"/>
  <c r="M18" i="2"/>
  <c r="N18" i="2" s="1"/>
  <c r="F12" i="2"/>
  <c r="J19" i="2"/>
  <c r="G19" i="2"/>
  <c r="G18" i="2"/>
  <c r="F19" i="2"/>
  <c r="E19" i="2"/>
  <c r="C4" i="1"/>
  <c r="H22" i="1"/>
  <c r="H21" i="1"/>
  <c r="H20" i="1"/>
  <c r="H19" i="1"/>
  <c r="F12" i="1"/>
  <c r="O19" i="1"/>
  <c r="O20" i="1"/>
  <c r="O21" i="1"/>
  <c r="O22" i="1"/>
  <c r="O18" i="1"/>
  <c r="P18" i="7" l="1"/>
  <c r="N18" i="7"/>
  <c r="Q18" i="7" s="1"/>
  <c r="N19" i="7"/>
  <c r="Q19" i="7" s="1"/>
  <c r="G12" i="6"/>
  <c r="H12" i="6"/>
  <c r="N19" i="5"/>
  <c r="Q19" i="5" s="1"/>
  <c r="H12" i="5"/>
  <c r="G12" i="4"/>
  <c r="N19" i="3"/>
  <c r="Q19" i="3" s="1"/>
  <c r="G12" i="3"/>
  <c r="N18" i="3"/>
  <c r="Q18" i="3" s="1"/>
  <c r="H12" i="7"/>
  <c r="H12" i="4"/>
  <c r="H12" i="3"/>
  <c r="N19" i="2"/>
  <c r="Q19" i="2" s="1"/>
  <c r="G12" i="2"/>
  <c r="Q18" i="2"/>
  <c r="P18" i="2"/>
  <c r="H12" i="2"/>
  <c r="M19" i="1"/>
  <c r="M20" i="1"/>
  <c r="M21" i="1"/>
  <c r="M22" i="1"/>
  <c r="M18" i="1"/>
  <c r="D22" i="1"/>
  <c r="D21" i="1"/>
  <c r="C22" i="1" s="1"/>
  <c r="C21" i="1"/>
  <c r="C20" i="1"/>
  <c r="G12" i="1" l="1"/>
  <c r="N21" i="1"/>
  <c r="Q21" i="1" s="1"/>
  <c r="P21" i="1"/>
  <c r="P20" i="1"/>
  <c r="N20" i="1"/>
  <c r="Q20" i="1" s="1"/>
  <c r="N22" i="1"/>
  <c r="Q22" i="1" s="1"/>
  <c r="P22" i="1"/>
  <c r="H12" i="1"/>
  <c r="P18" i="1"/>
  <c r="N18" i="1"/>
  <c r="Q18" i="1" s="1"/>
  <c r="N19" i="1"/>
  <c r="Q19" i="1" s="1"/>
  <c r="P19" i="1"/>
</calcChain>
</file>

<file path=xl/sharedStrings.xml><?xml version="1.0" encoding="utf-8"?>
<sst xmlns="http://schemas.openxmlformats.org/spreadsheetml/2006/main" count="274" uniqueCount="47">
  <si>
    <t>Formularz cenowy</t>
  </si>
  <si>
    <t xml:space="preserve">WYKONAWCA: </t>
  </si>
  <si>
    <t xml:space="preserve">ZAMAWIAJĄCY: </t>
  </si>
  <si>
    <r>
      <t>Załącznik nr 2 do RFQ</t>
    </r>
    <r>
      <rPr>
        <b/>
        <i/>
        <sz val="10"/>
        <color theme="1"/>
        <rFont val="Calibri"/>
        <family val="2"/>
        <charset val="238"/>
        <scheme val="minor"/>
      </rPr>
      <t xml:space="preserve">  „Usługi transmisji danych 100Gbit/s i 10Gbit/s  pomiędzy Węzłami Centralnymi i Regionalnymi  OSE”</t>
    </r>
  </si>
  <si>
    <t>Węzeł Centralny A</t>
  </si>
  <si>
    <t>Węzeł Centralny B</t>
  </si>
  <si>
    <t>interfejs (port) Usługi</t>
  </si>
  <si>
    <t>Pasmo podstawowe</t>
  </si>
  <si>
    <t>Termin Uruchomienia</t>
  </si>
  <si>
    <t>Termin zakończenia usługi</t>
  </si>
  <si>
    <t>100GbE</t>
  </si>
  <si>
    <t>10Gbit/s</t>
  </si>
  <si>
    <t>numer części</t>
  </si>
  <si>
    <t>Budynek LIM, 
Al. Jerozolimskie 65/79,
 00-697, Warszawa, 
Piętro: -2, Pokój nr:  B2 027/28
 Umiejscowienie ODF: Szafa NASK nr 35</t>
  </si>
  <si>
    <t xml:space="preserve">CPD Inea, 
Wysogotowo, ul. Wierzbowa 84, 
62-081 Przeźmierowo. </t>
  </si>
  <si>
    <t>CPD NASK ,
Ul. 11 listopada 17/19,
03-446 Warszawa</t>
  </si>
  <si>
    <t>CPD 3S
Katowice 
ul. Gospodarcza 12, 
40-032 Katowice</t>
  </si>
  <si>
    <t>LP relacji</t>
  </si>
  <si>
    <t>Pasmo dodatkowe (zwiększenie) - gradient</t>
  </si>
  <si>
    <t>Maksymalne Pasmo dodatkowe</t>
  </si>
  <si>
    <t>liczba miesięcy świadczenia usługi Pasmo podstawowe</t>
  </si>
  <si>
    <t>Wartość podatku VAT</t>
  </si>
  <si>
    <t>Wartość brutto Abonamentu miesięcznego za świadczenie Usługi pasmo podstawowe</t>
  </si>
  <si>
    <t>Wartość dla całego okresu obowiązywania umowy - Pasmo Podstawowe</t>
  </si>
  <si>
    <t>brutto</t>
  </si>
  <si>
    <t>netto</t>
  </si>
  <si>
    <t>VAT</t>
  </si>
  <si>
    <t>Abonament miesięczny netto za pasmo podstawowe</t>
  </si>
  <si>
    <t>Abonament miesięczny netto za zwiększenie Pasma podstawowego o 10Gbit/s (za każde Pasmo dodatkowe)</t>
  </si>
  <si>
    <t>Wartość brutto Abonementu miesięcznego za świadczenie Usługi Pasmo dodatkowe 10Gbit/s</t>
  </si>
  <si>
    <t xml:space="preserve">Naukowa i Akademicka Sieć Komputerowa Państwowy Instytut Badawczy
 ul. Kolska 12, 01-045 Warszawa </t>
  </si>
  <si>
    <t>podpis:</t>
  </si>
  <si>
    <t>UWAGA: kwota znajdująca się na polu oznaczonym kolorem szarym, należy przenieść do odpowiedniej pozycji Formularza OFERTA</t>
  </si>
  <si>
    <t xml:space="preserve">Wykonawca musi wydrukować i podpisać niniejszy formularz. 
Wszystkie pola oznaczone kolorem powinny zostać wypełnione. </t>
  </si>
  <si>
    <t>90Gbit/s</t>
  </si>
  <si>
    <t>Numer części:</t>
  </si>
  <si>
    <t xml:space="preserve">Politechnika Białostocka
ul. Wiejska 45a,
15-351 Białystok
</t>
  </si>
  <si>
    <t>Politechnika Białostocka
ul. Wiejska 45a,
15-351 Białystok</t>
  </si>
  <si>
    <t>Węzeł Regionalny</t>
  </si>
  <si>
    <t>Węzeł Centralny</t>
  </si>
  <si>
    <t>10GbE</t>
  </si>
  <si>
    <t>40Gbit/s</t>
  </si>
  <si>
    <t xml:space="preserve">T-Mobile 
ul. Szczecińska 49  
80-392 Gdańsk, 
</t>
  </si>
  <si>
    <t xml:space="preserve">EXEA 
ul. Włocławska 167 
 87-100 Toruń
</t>
  </si>
  <si>
    <t xml:space="preserve">T-Mobile 
ul. Na ostatnim groszu 112a 
50-001 Wrocław
</t>
  </si>
  <si>
    <t xml:space="preserve">T-Mobile
ul. Albatrosów 16b,
30-716 Kraków
</t>
  </si>
  <si>
    <t xml:space="preserve">T-Mobile
ul. Witolda 6A
35-615 Rzeszów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</si>
</sst>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zł&quot;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Border="1" applyAlignment="1">
      <alignment horizontal="left" wrapText="1"/>
    </xf>
    <xf numFmtId="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 applyProtection="1">
      <alignment horizontal="left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right" wrapText="1"/>
    </xf>
    <xf numFmtId="0" fontId="9" fillId="0" borderId="18" xfId="0" applyFont="1" applyFill="1" applyBorder="1" applyAlignment="1" applyProtection="1">
      <alignment horizontal="center" wrapText="1"/>
    </xf>
    <xf numFmtId="0" fontId="9" fillId="0" borderId="19" xfId="0" applyFont="1" applyFill="1" applyBorder="1" applyAlignment="1" applyProtection="1">
      <alignment horizontal="center" wrapText="1"/>
    </xf>
    <xf numFmtId="0" fontId="9" fillId="0" borderId="20" xfId="0" applyFont="1" applyFill="1" applyBorder="1" applyAlignment="1" applyProtection="1">
      <alignment horizontal="center" wrapText="1"/>
    </xf>
    <xf numFmtId="168" fontId="10" fillId="0" borderId="0" xfId="0" applyNumberFormat="1" applyFont="1" applyFill="1" applyBorder="1" applyAlignment="1" applyProtection="1">
      <alignment horizontal="left" wrapText="1"/>
    </xf>
    <xf numFmtId="168" fontId="10" fillId="0" borderId="0" xfId="0" applyNumberFormat="1" applyFont="1" applyFill="1" applyBorder="1" applyAlignment="1" applyProtection="1">
      <alignment horizontal="left" wrapText="1"/>
    </xf>
    <xf numFmtId="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4" fontId="0" fillId="2" borderId="25" xfId="0" applyNumberFormat="1" applyFill="1" applyBorder="1" applyAlignment="1" applyProtection="1">
      <alignment vertical="center"/>
      <protection locked="0"/>
    </xf>
    <xf numFmtId="4" fontId="0" fillId="2" borderId="26" xfId="0" applyNumberFormat="1" applyFill="1" applyBorder="1" applyAlignment="1" applyProtection="1">
      <alignment vertical="center"/>
      <protection locked="0"/>
    </xf>
    <xf numFmtId="4" fontId="0" fillId="2" borderId="27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22"/>
  <sheetViews>
    <sheetView view="pageBreakPreview" topLeftCell="A10" zoomScale="70" zoomScaleNormal="100" zoomScaleSheetLayoutView="70" workbookViewId="0">
      <selection activeCell="H19" sqref="H1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f>A18</f>
        <v>1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ROUND((L18+L20)*K18,2)+ROUND((L19+L21)*K19,2)+ROUND(L22*K22,2)</f>
        <v>0</v>
      </c>
      <c r="G12" s="11">
        <f>(M18+M20)*K18+(M19+M21)*K19+M22*K22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4</v>
      </c>
      <c r="D17" s="24" t="s">
        <v>5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64.5" customHeight="1" x14ac:dyDescent="0.25">
      <c r="A18" s="19">
        <v>1</v>
      </c>
      <c r="B18" s="20">
        <v>1</v>
      </c>
      <c r="C18" s="21" t="s">
        <v>13</v>
      </c>
      <c r="D18" s="21" t="s">
        <v>14</v>
      </c>
      <c r="E18" s="19" t="s">
        <v>10</v>
      </c>
      <c r="F18" s="19" t="s">
        <v>11</v>
      </c>
      <c r="G18" s="19" t="s">
        <v>11</v>
      </c>
      <c r="H18" s="19" t="s">
        <v>34</v>
      </c>
      <c r="I18" s="22">
        <v>43586</v>
      </c>
      <c r="J18" s="22">
        <v>43738</v>
      </c>
      <c r="K18" s="50">
        <v>5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1</v>
      </c>
      <c r="B19" s="16">
        <v>2</v>
      </c>
      <c r="C19" s="17" t="s">
        <v>15</v>
      </c>
      <c r="D19" s="17" t="s">
        <v>14</v>
      </c>
      <c r="E19" s="15" t="s">
        <v>10</v>
      </c>
      <c r="F19" s="15" t="s">
        <v>11</v>
      </c>
      <c r="G19" s="15" t="s">
        <v>11</v>
      </c>
      <c r="H19" s="15" t="str">
        <f>H18</f>
        <v>90Gbit/s</v>
      </c>
      <c r="I19" s="18">
        <v>43739</v>
      </c>
      <c r="J19" s="18">
        <v>44681</v>
      </c>
      <c r="K19" s="51">
        <v>31</v>
      </c>
      <c r="L19" s="63"/>
      <c r="M19" s="54">
        <f t="shared" ref="M19:M22" si="0">ROUND(L19*0.23,2)</f>
        <v>0</v>
      </c>
      <c r="N19" s="28">
        <f t="shared" ref="N19:N22" si="1">ROUND(L19,2)+M19</f>
        <v>0</v>
      </c>
      <c r="O19" s="28">
        <f t="shared" ref="O19:O22" si="2">L19</f>
        <v>0</v>
      </c>
      <c r="P19" s="28">
        <f t="shared" ref="P19:P22" si="3">M19</f>
        <v>0</v>
      </c>
      <c r="Q19" s="28">
        <f t="shared" ref="Q19:Q22" si="4">N19</f>
        <v>0</v>
      </c>
    </row>
    <row r="20" spans="1:17" ht="76.5" x14ac:dyDescent="0.25">
      <c r="A20" s="15">
        <v>1</v>
      </c>
      <c r="B20" s="16">
        <v>3</v>
      </c>
      <c r="C20" s="17" t="str">
        <f>C18</f>
        <v>Budynek LIM, 
Al. Jerozolimskie 65/79,
 00-697, Warszawa, 
Piętro: -2, Pokój nr:  B2 027/28
 Umiejscowienie ODF: Szafa NASK nr 35</v>
      </c>
      <c r="D20" s="17" t="s">
        <v>16</v>
      </c>
      <c r="E20" s="15" t="s">
        <v>10</v>
      </c>
      <c r="F20" s="15" t="s">
        <v>11</v>
      </c>
      <c r="G20" s="15" t="s">
        <v>11</v>
      </c>
      <c r="H20" s="15" t="str">
        <f>H19</f>
        <v>90Gbit/s</v>
      </c>
      <c r="I20" s="18">
        <v>43586</v>
      </c>
      <c r="J20" s="18">
        <v>43738</v>
      </c>
      <c r="K20" s="51">
        <v>5</v>
      </c>
      <c r="L20" s="63"/>
      <c r="M20" s="54">
        <f t="shared" si="0"/>
        <v>0</v>
      </c>
      <c r="N20" s="28">
        <f t="shared" si="1"/>
        <v>0</v>
      </c>
      <c r="O20" s="28">
        <f t="shared" si="2"/>
        <v>0</v>
      </c>
      <c r="P20" s="28">
        <f t="shared" si="3"/>
        <v>0</v>
      </c>
      <c r="Q20" s="28">
        <f t="shared" si="4"/>
        <v>0</v>
      </c>
    </row>
    <row r="21" spans="1:17" ht="51" x14ac:dyDescent="0.25">
      <c r="A21" s="15">
        <v>1</v>
      </c>
      <c r="B21" s="16">
        <v>4</v>
      </c>
      <c r="C21" s="17" t="str">
        <f>C19</f>
        <v>CPD NASK ,
Ul. 11 listopada 17/19,
03-446 Warszawa</v>
      </c>
      <c r="D21" s="17" t="str">
        <f>D20</f>
        <v>CPD 3S
Katowice 
ul. Gospodarcza 12, 
40-032 Katowice</v>
      </c>
      <c r="E21" s="15" t="s">
        <v>10</v>
      </c>
      <c r="F21" s="15" t="s">
        <v>11</v>
      </c>
      <c r="G21" s="15" t="s">
        <v>11</v>
      </c>
      <c r="H21" s="15" t="str">
        <f>H20</f>
        <v>90Gbit/s</v>
      </c>
      <c r="I21" s="18">
        <v>43739</v>
      </c>
      <c r="J21" s="18">
        <v>44681</v>
      </c>
      <c r="K21" s="52">
        <v>31</v>
      </c>
      <c r="L21" s="63"/>
      <c r="M21" s="54">
        <f t="shared" si="0"/>
        <v>0</v>
      </c>
      <c r="N21" s="28">
        <f t="shared" si="1"/>
        <v>0</v>
      </c>
      <c r="O21" s="28">
        <f t="shared" si="2"/>
        <v>0</v>
      </c>
      <c r="P21" s="28">
        <f t="shared" si="3"/>
        <v>0</v>
      </c>
      <c r="Q21" s="28">
        <f t="shared" si="4"/>
        <v>0</v>
      </c>
    </row>
    <row r="22" spans="1:17" ht="51.75" thickBot="1" x14ac:dyDescent="0.3">
      <c r="A22" s="15">
        <v>1</v>
      </c>
      <c r="B22" s="16">
        <v>5</v>
      </c>
      <c r="C22" s="17" t="str">
        <f>D21</f>
        <v>CPD 3S
Katowice 
ul. Gospodarcza 12, 
40-032 Katowice</v>
      </c>
      <c r="D22" s="17" t="str">
        <f>D19</f>
        <v xml:space="preserve">CPD Inea, 
Wysogotowo, ul. Wierzbowa 84, 
62-081 Przeźmierowo. </v>
      </c>
      <c r="E22" s="15" t="s">
        <v>10</v>
      </c>
      <c r="F22" s="15" t="s">
        <v>11</v>
      </c>
      <c r="G22" s="15" t="s">
        <v>11</v>
      </c>
      <c r="H22" s="15" t="str">
        <f>H21</f>
        <v>90Gbit/s</v>
      </c>
      <c r="I22" s="18">
        <v>43586</v>
      </c>
      <c r="J22" s="18">
        <v>44681</v>
      </c>
      <c r="K22" s="52">
        <v>36</v>
      </c>
      <c r="L22" s="64"/>
      <c r="M22" s="54">
        <f t="shared" si="0"/>
        <v>0</v>
      </c>
      <c r="N22" s="28">
        <f t="shared" si="1"/>
        <v>0</v>
      </c>
      <c r="O22" s="28">
        <f t="shared" si="2"/>
        <v>0</v>
      </c>
      <c r="P22" s="28">
        <f t="shared" si="3"/>
        <v>0</v>
      </c>
      <c r="Q22" s="28">
        <f t="shared" si="4"/>
        <v>0</v>
      </c>
    </row>
  </sheetData>
  <sheetProtection algorithmName="SHA-512" hashValue="vBO8W0uri8CfmWrko6CqZuTn2Dz0ORKNng8FNzTDx86Ob5Olc/PmFa7HpnpoRORjyTp/nZ1bpqq4sLwYQNstKw==" saltValue="Kqar6SUqlwEFO6camwAY7Q==" spinCount="100000" sheet="1" objects="1" scenarios="1" formatCells="0" formatColumns="0" formatRows="0" autoFilter="0"/>
  <mergeCells count="11">
    <mergeCell ref="J14:Q14"/>
    <mergeCell ref="J15:Q15"/>
    <mergeCell ref="A4:B4"/>
    <mergeCell ref="A12:E12"/>
    <mergeCell ref="K7:Q8"/>
    <mergeCell ref="A5:Q5"/>
    <mergeCell ref="A7:G8"/>
    <mergeCell ref="E14:H15"/>
    <mergeCell ref="K6:O6"/>
    <mergeCell ref="A2:I3"/>
    <mergeCell ref="A6:B6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1AC8D-2DC1-4594-9F2C-916487347F90}">
  <sheetPr>
    <pageSetUpPr fitToPage="1"/>
  </sheetPr>
  <dimension ref="A2:Q19"/>
  <sheetViews>
    <sheetView view="pageBreakPreview" topLeftCell="A10" zoomScale="70" zoomScaleNormal="100" zoomScaleSheetLayoutView="70" workbookViewId="0">
      <selection activeCell="I9" sqref="I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2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2</v>
      </c>
      <c r="B18" s="19">
        <v>6</v>
      </c>
      <c r="C18" s="19" t="s">
        <v>36</v>
      </c>
      <c r="D18" s="19" t="s">
        <v>14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43586</v>
      </c>
      <c r="J18" s="22">
        <v>44681</v>
      </c>
      <c r="K18" s="50">
        <v>36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38.25" x14ac:dyDescent="0.25">
      <c r="A19" s="15">
        <v>2</v>
      </c>
      <c r="B19" s="15">
        <v>7</v>
      </c>
      <c r="C19" s="15" t="s">
        <v>37</v>
      </c>
      <c r="D19" s="15" t="s">
        <v>15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43739</v>
      </c>
      <c r="J19" s="18">
        <f>J18</f>
        <v>44681</v>
      </c>
      <c r="K19" s="51">
        <v>31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npYeLld9+kKLpT+Oxr0XpqOvDcM3GDSf2TcC8FKcb+egIgW8OyLf55FBYhhu4GdV5Qym+OldEAqnk/2CgQrYCg==" saltValue="tWIt5vBsk2BT3Cuy7UhhRQ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9EB86-D2F4-46F4-8F6E-7428DFB80A7B}">
  <sheetPr>
    <pageSetUpPr fitToPage="1"/>
  </sheetPr>
  <dimension ref="A2:Q19"/>
  <sheetViews>
    <sheetView view="pageBreakPreview" topLeftCell="A7" zoomScale="70" zoomScaleNormal="100" zoomScaleSheetLayoutView="70" workbookViewId="0">
      <selection activeCell="I9" sqref="I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3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3</v>
      </c>
      <c r="B18" s="19">
        <v>8</v>
      </c>
      <c r="C18" s="19" t="s">
        <v>42</v>
      </c>
      <c r="D18" s="19" t="s">
        <v>15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43739</v>
      </c>
      <c r="J18" s="22">
        <v>44681</v>
      </c>
      <c r="K18" s="50">
        <v>31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3</v>
      </c>
      <c r="B19" s="15">
        <v>9</v>
      </c>
      <c r="C19" s="15" t="str">
        <f>C18</f>
        <v xml:space="preserve">T-Mobile 
ul. Szczecińska 49  
80-392 Gdańsk, 
</v>
      </c>
      <c r="D19" s="15" t="s">
        <v>14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43586</v>
      </c>
      <c r="J19" s="18">
        <f>J18</f>
        <v>44681</v>
      </c>
      <c r="K19" s="51">
        <v>36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qCQKUXDlmyfRGVJwWOYsjjVEBPx1DAfCTp3nEVvdRYfge5FSZC5Mk+9cQ9jrYUUuemgcTOCrNv21FRxzbuEguA==" saltValue="4ro1IlPWNe+Q14T9wYbw0Q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2F1D-2657-44C7-B11A-EBA7A79F9571}">
  <sheetPr>
    <pageSetUpPr fitToPage="1"/>
  </sheetPr>
  <dimension ref="A2:Q19"/>
  <sheetViews>
    <sheetView view="pageBreakPreview" topLeftCell="A7" zoomScale="70" zoomScaleNormal="100" zoomScaleSheetLayoutView="70" workbookViewId="0">
      <selection activeCell="I9" sqref="I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4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4</v>
      </c>
      <c r="B18" s="19">
        <v>10</v>
      </c>
      <c r="C18" s="19" t="s">
        <v>43</v>
      </c>
      <c r="D18" s="19" t="s">
        <v>15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43739</v>
      </c>
      <c r="J18" s="22">
        <v>44681</v>
      </c>
      <c r="K18" s="50">
        <v>31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4</v>
      </c>
      <c r="B19" s="15">
        <v>11</v>
      </c>
      <c r="C19" s="15" t="str">
        <f>C18</f>
        <v xml:space="preserve">EXEA 
ul. Włocławska 167 
 87-100 Toruń
</v>
      </c>
      <c r="D19" s="15" t="s">
        <v>14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43586</v>
      </c>
      <c r="J19" s="18">
        <f>J18</f>
        <v>44681</v>
      </c>
      <c r="K19" s="51">
        <v>36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H3agSZ1WwAZs9AwlfwjlLWM/DBTJVie/4T0uYvbgv706E/+kAmq71pOHdCG090wMGZnrxKT3iz2Dg1N6t+YOuQ==" saltValue="B9jMwkU86aS3A/DyE9MAgw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B58-B0E4-4FF7-AF29-B399D4C3D965}">
  <sheetPr>
    <pageSetUpPr fitToPage="1"/>
  </sheetPr>
  <dimension ref="A2:Q19"/>
  <sheetViews>
    <sheetView view="pageBreakPreview" topLeftCell="A7" zoomScale="70" zoomScaleNormal="100" zoomScaleSheetLayoutView="70" workbookViewId="0">
      <selection activeCell="I9" sqref="I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5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5</v>
      </c>
      <c r="B18" s="19">
        <v>12</v>
      </c>
      <c r="C18" s="19" t="s">
        <v>44</v>
      </c>
      <c r="D18" s="19" t="s">
        <v>14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43586</v>
      </c>
      <c r="J18" s="22">
        <v>44681</v>
      </c>
      <c r="K18" s="50">
        <v>36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5</v>
      </c>
      <c r="B19" s="15">
        <v>13</v>
      </c>
      <c r="C19" s="15" t="str">
        <f>C18</f>
        <v xml:space="preserve">T-Mobile 
ul. Na ostatnim groszu 112a 
50-001 Wrocław
</v>
      </c>
      <c r="D19" s="15" t="s">
        <v>16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43586</v>
      </c>
      <c r="J19" s="18">
        <f>J18</f>
        <v>44681</v>
      </c>
      <c r="K19" s="51">
        <v>36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n/T9o+r2xM7DyFf1PoJCngI0dFYjf/anR4Vzc7YFGzX2/eCzzc2Mz29Vqg3B/nwYx951veRFa6qZ736e6qGMcA==" saltValue="8WbIADqqBn4cb0LoPaE44A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2F58-1FC9-4BD2-8BF3-40260CA35EF9}">
  <sheetPr>
    <pageSetUpPr fitToPage="1"/>
  </sheetPr>
  <dimension ref="A2:Q19"/>
  <sheetViews>
    <sheetView view="pageBreakPreview" topLeftCell="A7" zoomScale="70" zoomScaleNormal="100" zoomScaleSheetLayoutView="70" workbookViewId="0">
      <selection activeCell="I9" sqref="I9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6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6</v>
      </c>
      <c r="B18" s="19">
        <v>14</v>
      </c>
      <c r="C18" s="19" t="s">
        <v>45</v>
      </c>
      <c r="D18" s="19" t="s">
        <v>16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43586</v>
      </c>
      <c r="J18" s="22">
        <v>44681</v>
      </c>
      <c r="K18" s="50">
        <v>36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6</v>
      </c>
      <c r="B19" s="15">
        <v>15</v>
      </c>
      <c r="C19" s="15" t="str">
        <f>C18</f>
        <v xml:space="preserve">T-Mobile
ul. Albatrosów 16b,
30-716 Kraków
</v>
      </c>
      <c r="D19" s="15" t="s">
        <v>15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43739</v>
      </c>
      <c r="J19" s="18">
        <f>J18</f>
        <v>44681</v>
      </c>
      <c r="K19" s="51">
        <v>31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5T+dfpY1cw8lRtick4UYJL/xa8Wj2DmhnLR/u90uTARNUqfBlcW2Li5EkOCEiaWQdBpmdIkEo5DqToCnHsjDFA==" saltValue="NiwhQdn6VOp0hzc1I9KKxQ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3AB58-6A31-42CD-B5D4-7A9F35E5C928}">
  <sheetPr>
    <pageSetUpPr fitToPage="1"/>
  </sheetPr>
  <dimension ref="A2:Q19"/>
  <sheetViews>
    <sheetView tabSelected="1" view="pageBreakPreview" zoomScale="70" zoomScaleNormal="100" zoomScaleSheetLayoutView="70" workbookViewId="0">
      <selection activeCell="L18" sqref="L18"/>
    </sheetView>
  </sheetViews>
  <sheetFormatPr defaultRowHeight="15" x14ac:dyDescent="0.25"/>
  <cols>
    <col min="1" max="1" width="7.85546875" customWidth="1"/>
    <col min="2" max="2" width="5.7109375" customWidth="1"/>
    <col min="3" max="3" width="28.28515625" customWidth="1"/>
    <col min="4" max="4" width="26" customWidth="1"/>
    <col min="6" max="6" width="11.42578125" customWidth="1"/>
    <col min="7" max="7" width="13.85546875" customWidth="1"/>
    <col min="8" max="8" width="12" customWidth="1"/>
    <col min="9" max="9" width="12.140625" customWidth="1"/>
    <col min="10" max="10" width="16.140625" customWidth="1"/>
    <col min="11" max="11" width="14.7109375" customWidth="1"/>
    <col min="12" max="12" width="14.28515625" customWidth="1"/>
    <col min="13" max="13" width="9.28515625" customWidth="1"/>
    <col min="14" max="14" width="16.28515625" customWidth="1"/>
    <col min="15" max="15" width="16.5703125" customWidth="1"/>
    <col min="16" max="16" width="9.140625" customWidth="1"/>
    <col min="17" max="17" width="16.85546875" customWidth="1"/>
  </cols>
  <sheetData>
    <row r="2" spans="1:17" ht="15.75" customHeight="1" x14ac:dyDescent="0.25">
      <c r="A2" s="4" t="s">
        <v>3</v>
      </c>
      <c r="B2" s="4"/>
      <c r="C2" s="4"/>
      <c r="D2" s="4"/>
      <c r="E2" s="4"/>
      <c r="F2" s="4"/>
      <c r="G2" s="4"/>
      <c r="H2" s="4"/>
      <c r="I2" s="4"/>
    </row>
    <row r="3" spans="1:17" ht="18.75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17" ht="18.75" customHeight="1" x14ac:dyDescent="0.25">
      <c r="A4" s="66" t="s">
        <v>35</v>
      </c>
      <c r="B4" s="66"/>
      <c r="C4" s="65">
        <v>7</v>
      </c>
      <c r="D4" s="65"/>
      <c r="E4" s="65"/>
      <c r="F4" s="65"/>
      <c r="G4" s="65"/>
      <c r="H4" s="65"/>
      <c r="I4" s="65"/>
    </row>
    <row r="5" spans="1:17" ht="23.2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22.5" customHeight="1" thickBot="1" x14ac:dyDescent="0.3">
      <c r="A6" s="3" t="s">
        <v>1</v>
      </c>
      <c r="B6" s="3"/>
      <c r="K6" s="5" t="s">
        <v>2</v>
      </c>
      <c r="L6" s="2"/>
      <c r="M6" s="2"/>
      <c r="N6" s="2"/>
      <c r="O6" s="2"/>
    </row>
    <row r="7" spans="1:17" x14ac:dyDescent="0.25">
      <c r="A7" s="56"/>
      <c r="B7" s="57"/>
      <c r="C7" s="57"/>
      <c r="D7" s="57"/>
      <c r="E7" s="57"/>
      <c r="F7" s="57"/>
      <c r="G7" s="58"/>
      <c r="H7" s="6"/>
      <c r="I7" s="6"/>
      <c r="K7" s="44" t="s">
        <v>30</v>
      </c>
      <c r="L7" s="45"/>
      <c r="M7" s="45"/>
      <c r="N7" s="45"/>
      <c r="O7" s="45"/>
      <c r="P7" s="45"/>
      <c r="Q7" s="46"/>
    </row>
    <row r="8" spans="1:17" ht="15.75" thickBot="1" x14ac:dyDescent="0.3">
      <c r="A8" s="59"/>
      <c r="B8" s="60"/>
      <c r="C8" s="60"/>
      <c r="D8" s="60"/>
      <c r="E8" s="60"/>
      <c r="F8" s="60"/>
      <c r="G8" s="61"/>
      <c r="H8" s="6"/>
      <c r="I8" s="6"/>
      <c r="K8" s="47"/>
      <c r="L8" s="48"/>
      <c r="M8" s="48"/>
      <c r="N8" s="48"/>
      <c r="O8" s="48"/>
      <c r="P8" s="48"/>
      <c r="Q8" s="49"/>
    </row>
    <row r="9" spans="1:17" x14ac:dyDescent="0.25">
      <c r="A9" s="1"/>
      <c r="H9" s="7"/>
      <c r="I9" s="7"/>
    </row>
    <row r="10" spans="1:17" ht="15.75" thickBot="1" x14ac:dyDescent="0.3"/>
    <row r="11" spans="1:17" ht="15.75" thickBot="1" x14ac:dyDescent="0.3">
      <c r="F11" s="8" t="s">
        <v>25</v>
      </c>
      <c r="G11" s="9" t="s">
        <v>26</v>
      </c>
      <c r="H11" s="10" t="s">
        <v>24</v>
      </c>
    </row>
    <row r="12" spans="1:17" ht="23.25" customHeight="1" thickBot="1" x14ac:dyDescent="0.3">
      <c r="A12" s="13" t="s">
        <v>23</v>
      </c>
      <c r="B12" s="14"/>
      <c r="C12" s="14"/>
      <c r="D12" s="14"/>
      <c r="E12" s="14"/>
      <c r="F12" s="11">
        <f>K18*ROUND(L18,2)+K19*ROUND(L19,2)</f>
        <v>0</v>
      </c>
      <c r="G12" s="11">
        <f>K18*M18+K19*M19</f>
        <v>0</v>
      </c>
      <c r="H12" s="12">
        <f>ROUND(F12+G12,2)</f>
        <v>0</v>
      </c>
    </row>
    <row r="13" spans="1:17" ht="23.25" customHeight="1" thickBot="1" x14ac:dyDescent="0.3">
      <c r="A13" s="29"/>
      <c r="B13" s="29"/>
      <c r="C13" s="29"/>
      <c r="D13" s="29"/>
      <c r="E13" s="29"/>
      <c r="F13" s="30"/>
      <c r="G13" s="30"/>
      <c r="H13" s="41"/>
    </row>
    <row r="14" spans="1:17" ht="23.25" customHeight="1" thickTop="1" x14ac:dyDescent="0.25">
      <c r="A14" s="31"/>
      <c r="E14" s="32"/>
      <c r="F14" s="33"/>
      <c r="G14" s="33"/>
      <c r="H14" s="34"/>
      <c r="I14" s="42"/>
      <c r="J14" s="43" t="s">
        <v>32</v>
      </c>
      <c r="K14" s="43"/>
      <c r="L14" s="43"/>
      <c r="M14" s="43"/>
      <c r="N14" s="43"/>
      <c r="O14" s="43"/>
      <c r="P14" s="43"/>
      <c r="Q14" s="43"/>
    </row>
    <row r="15" spans="1:17" ht="23.25" customHeight="1" thickBot="1" x14ac:dyDescent="0.3">
      <c r="D15" s="35" t="s">
        <v>31</v>
      </c>
      <c r="E15" s="36"/>
      <c r="F15" s="37"/>
      <c r="G15" s="37"/>
      <c r="H15" s="38"/>
      <c r="I15" s="40"/>
      <c r="J15" s="39" t="s">
        <v>33</v>
      </c>
      <c r="K15" s="39"/>
      <c r="L15" s="39"/>
      <c r="M15" s="39"/>
      <c r="N15" s="39"/>
      <c r="O15" s="39"/>
      <c r="P15" s="39"/>
      <c r="Q15" s="39"/>
    </row>
    <row r="16" spans="1:17" ht="23.25" customHeight="1" thickTop="1" thickBot="1" x14ac:dyDescent="0.3">
      <c r="A16" s="29"/>
      <c r="B16" s="29"/>
      <c r="C16" s="29"/>
      <c r="E16" s="29"/>
      <c r="F16" s="30"/>
      <c r="G16" s="30"/>
      <c r="H16" s="41"/>
    </row>
    <row r="17" spans="1:17" ht="77.25" customHeight="1" thickBot="1" x14ac:dyDescent="0.3">
      <c r="A17" s="23" t="s">
        <v>12</v>
      </c>
      <c r="B17" s="24" t="s">
        <v>17</v>
      </c>
      <c r="C17" s="24" t="s">
        <v>38</v>
      </c>
      <c r="D17" s="24" t="s">
        <v>39</v>
      </c>
      <c r="E17" s="24" t="s">
        <v>6</v>
      </c>
      <c r="F17" s="24" t="s">
        <v>7</v>
      </c>
      <c r="G17" s="24" t="s">
        <v>18</v>
      </c>
      <c r="H17" s="24" t="s">
        <v>19</v>
      </c>
      <c r="I17" s="24" t="s">
        <v>8</v>
      </c>
      <c r="J17" s="24" t="s">
        <v>9</v>
      </c>
      <c r="K17" s="25" t="s">
        <v>20</v>
      </c>
      <c r="L17" s="25" t="s">
        <v>27</v>
      </c>
      <c r="M17" s="25" t="s">
        <v>21</v>
      </c>
      <c r="N17" s="25" t="s">
        <v>22</v>
      </c>
      <c r="O17" s="25" t="s">
        <v>28</v>
      </c>
      <c r="P17" s="25" t="s">
        <v>21</v>
      </c>
      <c r="Q17" s="26" t="s">
        <v>29</v>
      </c>
    </row>
    <row r="18" spans="1:17" ht="51" x14ac:dyDescent="0.25">
      <c r="A18" s="19">
        <v>7</v>
      </c>
      <c r="B18" s="19">
        <v>16</v>
      </c>
      <c r="C18" s="19" t="s">
        <v>46</v>
      </c>
      <c r="D18" s="19" t="s">
        <v>15</v>
      </c>
      <c r="E18" s="67" t="s">
        <v>40</v>
      </c>
      <c r="F18" s="19" t="s">
        <v>11</v>
      </c>
      <c r="G18" s="19" t="str">
        <f>F18</f>
        <v>10Gbit/s</v>
      </c>
      <c r="H18" s="19" t="s">
        <v>41</v>
      </c>
      <c r="I18" s="68">
        <v>43739</v>
      </c>
      <c r="J18" s="22">
        <v>44681</v>
      </c>
      <c r="K18" s="50">
        <v>31</v>
      </c>
      <c r="L18" s="62"/>
      <c r="M18" s="53">
        <f>ROUND(L18*0.23,2)</f>
        <v>0</v>
      </c>
      <c r="N18" s="27">
        <f>ROUND(L18,2)+M18</f>
        <v>0</v>
      </c>
      <c r="O18" s="27">
        <f>L18</f>
        <v>0</v>
      </c>
      <c r="P18" s="27">
        <f>M18</f>
        <v>0</v>
      </c>
      <c r="Q18" s="27">
        <f>N18</f>
        <v>0</v>
      </c>
    </row>
    <row r="19" spans="1:17" ht="51" x14ac:dyDescent="0.25">
      <c r="A19" s="15">
        <v>7</v>
      </c>
      <c r="B19" s="15">
        <v>17</v>
      </c>
      <c r="C19" s="15" t="str">
        <f>C18</f>
        <v xml:space="preserve">T-Mobile
ul. Witolda 6A
35-615 Rzeszów
</v>
      </c>
      <c r="D19" s="15" t="s">
        <v>16</v>
      </c>
      <c r="E19" s="15" t="str">
        <f>E18</f>
        <v>10GbE</v>
      </c>
      <c r="F19" s="15" t="str">
        <f>F18</f>
        <v>10Gbit/s</v>
      </c>
      <c r="G19" s="15" t="str">
        <f>F19</f>
        <v>10Gbit/s</v>
      </c>
      <c r="H19" s="15" t="s">
        <v>41</v>
      </c>
      <c r="I19" s="18">
        <v>43586</v>
      </c>
      <c r="J19" s="18">
        <f>J18</f>
        <v>44681</v>
      </c>
      <c r="K19" s="51">
        <v>36</v>
      </c>
      <c r="L19" s="63"/>
      <c r="M19" s="54">
        <f t="shared" ref="M19" si="0">ROUND(L19*0.23,2)</f>
        <v>0</v>
      </c>
      <c r="N19" s="28">
        <f>ROUND(L19,2)+M19</f>
        <v>0</v>
      </c>
      <c r="O19" s="28">
        <f t="shared" ref="O19:Q19" si="1">L19</f>
        <v>0</v>
      </c>
      <c r="P19" s="28">
        <f t="shared" si="1"/>
        <v>0</v>
      </c>
      <c r="Q19" s="28">
        <f t="shared" si="1"/>
        <v>0</v>
      </c>
    </row>
  </sheetData>
  <sheetProtection algorithmName="SHA-512" hashValue="Y/SIqp9S+Del/kurJiCOrHhaKUCx71+Jub1VvIjtmYFPbmNNuqDmXfPsuYb3Rm4PGXk+OrHVA89T32CHekELlQ==" saltValue="Xx1sd4BJGc9rgv3OkL6Uaw==" spinCount="100000" sheet="1" objects="1" scenarios="1" formatCells="0" formatColumns="0" formatRows="0" autoFilter="0"/>
  <mergeCells count="11">
    <mergeCell ref="A12:E12"/>
    <mergeCell ref="E14:H15"/>
    <mergeCell ref="J14:Q14"/>
    <mergeCell ref="J15:Q15"/>
    <mergeCell ref="A2:I3"/>
    <mergeCell ref="A4:B4"/>
    <mergeCell ref="A5:Q5"/>
    <mergeCell ref="A6:B6"/>
    <mergeCell ref="K6:O6"/>
    <mergeCell ref="A7:G8"/>
    <mergeCell ref="K7:Q8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1</vt:lpstr>
      <vt:lpstr>2</vt:lpstr>
      <vt:lpstr>3</vt:lpstr>
      <vt:lpstr>4</vt:lpstr>
      <vt:lpstr>5</vt:lpstr>
      <vt:lpstr>6</vt:lpstr>
      <vt:lpstr>7</vt:lpstr>
      <vt:lpstr>'1'!Obszar_wydruku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2019-01-31T16:14:22Z</dcterms:modified>
</cp:coreProperties>
</file>